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75" tabRatio="829" activeTab="1"/>
  </bookViews>
  <sheets>
    <sheet name="income statements" sheetId="1" r:id="rId1"/>
    <sheet name="Balance Sheet" sheetId="2" r:id="rId2"/>
    <sheet name="equity" sheetId="3" r:id="rId3"/>
    <sheet name="cashflow" sheetId="4" r:id="rId4"/>
  </sheets>
  <externalReferences>
    <externalReference r:id="rId7"/>
  </externalReferences>
  <definedNames>
    <definedName name="BS">#REF!</definedName>
    <definedName name="PL11">#REF!</definedName>
    <definedName name="_xlnm.Print_Area" localSheetId="1">'Balance Sheet'!$A$1:$E$68</definedName>
    <definedName name="_xlnm.Print_Area" localSheetId="3">'cashflow'!$A$1:$E$62</definedName>
    <definedName name="_xlnm.Print_Area" localSheetId="2">'equity'!$A$1:$O$47</definedName>
    <definedName name="_xlnm.Print_Area" localSheetId="0">'income statements'!$A$1:$J$60</definedName>
    <definedName name="_xlnm.Print_Titles" localSheetId="1">'Balance Sheet'!$4:$10</definedName>
    <definedName name="_xlnm.Print_Titles" localSheetId="3">'cashflow'!$6:$16</definedName>
    <definedName name="_xlnm.Print_Titles" localSheetId="2">'equity'!$1:$15</definedName>
    <definedName name="_xlnm.Print_Titles" localSheetId="0">'income statements'!$1:$14</definedName>
    <definedName name="Z_515AAFA2_D9B2_4844_B00E_BF67A8A4E8E7_.wvu.PrintArea" localSheetId="1" hidden="1">'Balance Sheet'!$A$4:$E$68</definedName>
    <definedName name="Z_515AAFA2_D9B2_4844_B00E_BF67A8A4E8E7_.wvu.PrintArea" localSheetId="2" hidden="1">'equity'!$A:$N</definedName>
    <definedName name="Z_515AAFA2_D9B2_4844_B00E_BF67A8A4E8E7_.wvu.PrintArea" localSheetId="0" hidden="1">'income statements'!$A$4:$J$61</definedName>
    <definedName name="Z_515AAFA2_D9B2_4844_B00E_BF67A8A4E8E7_.wvu.PrintTitles" localSheetId="1" hidden="1">'Balance Sheet'!$4:$10</definedName>
    <definedName name="Z_515AAFA2_D9B2_4844_B00E_BF67A8A4E8E7_.wvu.PrintTitles" localSheetId="3" hidden="1">'cashflow'!$6:$16</definedName>
    <definedName name="Z_515AAFA2_D9B2_4844_B00E_BF67A8A4E8E7_.wvu.PrintTitles" localSheetId="2" hidden="1">'equity'!$1:$15</definedName>
    <definedName name="Z_515AAFA2_D9B2_4844_B00E_BF67A8A4E8E7_.wvu.PrintTitles" localSheetId="0" hidden="1">'income statements'!$1:$14</definedName>
    <definedName name="Z_59EC4BD4_C25A_460A_808C_B1CD19252795_.wvu.PrintArea" localSheetId="1" hidden="1">'Balance Sheet'!$A$4:$E$68</definedName>
    <definedName name="Z_59EC4BD4_C25A_460A_808C_B1CD19252795_.wvu.PrintArea" localSheetId="2" hidden="1">'equity'!$A:$N</definedName>
    <definedName name="Z_59EC4BD4_C25A_460A_808C_B1CD19252795_.wvu.PrintArea" localSheetId="0" hidden="1">'income statements'!$A$4:$J$61</definedName>
    <definedName name="Z_59EC4BD4_C25A_460A_808C_B1CD19252795_.wvu.PrintTitles" localSheetId="1" hidden="1">'Balance Sheet'!$4:$10</definedName>
    <definedName name="Z_59EC4BD4_C25A_460A_808C_B1CD19252795_.wvu.PrintTitles" localSheetId="3" hidden="1">'cashflow'!$6:$16</definedName>
    <definedName name="Z_59EC4BD4_C25A_460A_808C_B1CD19252795_.wvu.PrintTitles" localSheetId="2" hidden="1">'equity'!$1:$15</definedName>
    <definedName name="Z_59EC4BD4_C25A_460A_808C_B1CD19252795_.wvu.PrintTitles" localSheetId="0" hidden="1">'income statements'!$1:$14</definedName>
    <definedName name="Z_96372148_3718_4B8E_B308_C57D9BDC0B6A_.wvu.PrintArea" localSheetId="1" hidden="1">'Balance Sheet'!$A$4:$E$68</definedName>
    <definedName name="Z_96372148_3718_4B8E_B308_C57D9BDC0B6A_.wvu.PrintArea" localSheetId="2" hidden="1">'equity'!$A:$N</definedName>
    <definedName name="Z_96372148_3718_4B8E_B308_C57D9BDC0B6A_.wvu.PrintArea" localSheetId="0" hidden="1">'income statements'!$A$4:$J$61</definedName>
    <definedName name="Z_96372148_3718_4B8E_B308_C57D9BDC0B6A_.wvu.PrintTitles" localSheetId="1" hidden="1">'Balance Sheet'!$4:$10</definedName>
    <definedName name="Z_96372148_3718_4B8E_B308_C57D9BDC0B6A_.wvu.PrintTitles" localSheetId="3" hidden="1">'cashflow'!$6:$16</definedName>
    <definedName name="Z_96372148_3718_4B8E_B308_C57D9BDC0B6A_.wvu.PrintTitles" localSheetId="2" hidden="1">'equity'!$1:$15</definedName>
    <definedName name="Z_96372148_3718_4B8E_B308_C57D9BDC0B6A_.wvu.PrintTitles" localSheetId="0" hidden="1">'income statements'!$1:$14</definedName>
    <definedName name="Z_A37B7161_9E6B_4753_BA39_119FD77E85C7_.wvu.PrintArea" localSheetId="1" hidden="1">'Balance Sheet'!$A$4:$E$68</definedName>
    <definedName name="Z_A37B7161_9E6B_4753_BA39_119FD77E85C7_.wvu.PrintArea" localSheetId="2" hidden="1">'equity'!$A:$N</definedName>
    <definedName name="Z_A37B7161_9E6B_4753_BA39_119FD77E85C7_.wvu.PrintArea" localSheetId="0" hidden="1">'income statements'!$A$4:$J$61</definedName>
    <definedName name="Z_A37B7161_9E6B_4753_BA39_119FD77E85C7_.wvu.PrintTitles" localSheetId="1" hidden="1">'Balance Sheet'!$4:$10</definedName>
    <definedName name="Z_A37B7161_9E6B_4753_BA39_119FD77E85C7_.wvu.PrintTitles" localSheetId="3" hidden="1">'cashflow'!$6:$16</definedName>
    <definedName name="Z_A37B7161_9E6B_4753_BA39_119FD77E85C7_.wvu.PrintTitles" localSheetId="2" hidden="1">'equity'!$1:$15</definedName>
    <definedName name="Z_A37B7161_9E6B_4753_BA39_119FD77E85C7_.wvu.PrintTitles" localSheetId="0" hidden="1">'income statements'!$1:$14</definedName>
  </definedNames>
  <calcPr fullCalcOnLoad="1"/>
</workbook>
</file>

<file path=xl/sharedStrings.xml><?xml version="1.0" encoding="utf-8"?>
<sst xmlns="http://schemas.openxmlformats.org/spreadsheetml/2006/main" count="165" uniqueCount="128">
  <si>
    <t>RM'000</t>
  </si>
  <si>
    <t>Property, plant and equipment</t>
  </si>
  <si>
    <t>Investment properties</t>
  </si>
  <si>
    <t>Investment in associated companies</t>
  </si>
  <si>
    <t>Other investments</t>
  </si>
  <si>
    <t>Long term receivable</t>
  </si>
  <si>
    <t>Deferred tax assets</t>
  </si>
  <si>
    <t>Current assets</t>
  </si>
  <si>
    <t>Current liabilities</t>
  </si>
  <si>
    <t>Share capital</t>
  </si>
  <si>
    <t>Shareholders’ equity</t>
  </si>
  <si>
    <t>Minority interests</t>
  </si>
  <si>
    <t>COUNTRY HEIGHTS HOLDINGS BERHAD (119416-K)</t>
  </si>
  <si>
    <t>Revenue</t>
  </si>
  <si>
    <t>Cost of sales</t>
  </si>
  <si>
    <t>Gross profit</t>
  </si>
  <si>
    <t xml:space="preserve">Other operating income </t>
  </si>
  <si>
    <t>Administrative expenses</t>
  </si>
  <si>
    <t>Other operating expenses</t>
  </si>
  <si>
    <t>Taxation</t>
  </si>
  <si>
    <t>RM’000</t>
  </si>
  <si>
    <t>Bank overdrafts</t>
  </si>
  <si>
    <t>Share</t>
  </si>
  <si>
    <t>Distributable</t>
  </si>
  <si>
    <t>capital</t>
  </si>
  <si>
    <t>reserve</t>
  </si>
  <si>
    <t>Ordinary</t>
  </si>
  <si>
    <t>Revaluation</t>
  </si>
  <si>
    <t>Exchange</t>
  </si>
  <si>
    <t>shares</t>
  </si>
  <si>
    <t>premium</t>
  </si>
  <si>
    <t>Total</t>
  </si>
  <si>
    <t>RM‘000</t>
  </si>
  <si>
    <t>-</t>
  </si>
  <si>
    <t xml:space="preserve"> Non-distributable reserves</t>
  </si>
  <si>
    <t>(The figures have not been audited)</t>
  </si>
  <si>
    <t>(Unaudited)</t>
  </si>
  <si>
    <t xml:space="preserve">Land held for property development </t>
  </si>
  <si>
    <t>Other property, plant and equipment</t>
  </si>
  <si>
    <t>Cash and bank balances</t>
  </si>
  <si>
    <t>Deferred tax liabilities</t>
  </si>
  <si>
    <t>Borrowings</t>
  </si>
  <si>
    <t>Long term liabilities</t>
  </si>
  <si>
    <t xml:space="preserve">Retained </t>
  </si>
  <si>
    <t>profits</t>
  </si>
  <si>
    <t>- Company and subsidiaries</t>
  </si>
  <si>
    <t xml:space="preserve">CONDENSED CONSOLIDATED STATEMENT OF CHANGES IN EQUITY </t>
  </si>
  <si>
    <t>Share of results of associates</t>
  </si>
  <si>
    <t xml:space="preserve">CONDENSED CONSOLIDATED INCOME STATEMENTS </t>
  </si>
  <si>
    <t>CONDENSED CONSOLIDATED CASH FLOW STATEMENT</t>
  </si>
  <si>
    <t>Inventories</t>
  </si>
  <si>
    <t>Property development costs</t>
  </si>
  <si>
    <t>Note</t>
  </si>
  <si>
    <t>Tax recoverable</t>
  </si>
  <si>
    <t>Tax payable</t>
  </si>
  <si>
    <t>Share premium</t>
  </si>
  <si>
    <t>Total Assets</t>
  </si>
  <si>
    <t>ASSETS</t>
  </si>
  <si>
    <t>Non-current assets</t>
  </si>
  <si>
    <t>EQUITY AND LIABILITIES</t>
  </si>
  <si>
    <t>Equity attributable to the equity holders of the parent</t>
  </si>
  <si>
    <t>Non-current liabilities</t>
  </si>
  <si>
    <t>Total Liabilities</t>
  </si>
  <si>
    <t>Total equity</t>
  </si>
  <si>
    <t>Total equity and liabilities</t>
  </si>
  <si>
    <t>Capital</t>
  </si>
  <si>
    <t>Redemption</t>
  </si>
  <si>
    <t>Foreign exchange differences arising during the year</t>
  </si>
  <si>
    <t>Revaluation reserves</t>
  </si>
  <si>
    <t>Foreign exchange reserves</t>
  </si>
  <si>
    <t>Capital redemption reserves</t>
  </si>
  <si>
    <t>Attributable to:</t>
  </si>
  <si>
    <t>Minority</t>
  </si>
  <si>
    <t>interest</t>
  </si>
  <si>
    <t>Equity</t>
  </si>
  <si>
    <t>Revaluation reserves recognised directly into equity, net of deferred tax</t>
  </si>
  <si>
    <t>27 (a)</t>
  </si>
  <si>
    <t>Equity holders to the parent</t>
  </si>
  <si>
    <t>(Audited)</t>
  </si>
  <si>
    <t>Trade and other receivables</t>
  </si>
  <si>
    <t>Retained earnings</t>
  </si>
  <si>
    <t>Trade and other payables</t>
  </si>
  <si>
    <t>At 1 January 2007</t>
  </si>
  <si>
    <t>Finance costs</t>
  </si>
  <si>
    <t>Prepaid land lease payments</t>
  </si>
  <si>
    <t>(Restated)</t>
  </si>
  <si>
    <t>27 (b)</t>
  </si>
  <si>
    <t>NA</t>
  </si>
  <si>
    <t>Attributable to Equity Holders of the Company</t>
  </si>
  <si>
    <t>Profit / (loss) before tax</t>
  </si>
  <si>
    <t>Profit / (loss) for the period</t>
  </si>
  <si>
    <t>Profit from operations</t>
  </si>
  <si>
    <t>Hotel properties and exhibition centre &amp; showroom</t>
  </si>
  <si>
    <t>Selling and marketing expenses</t>
  </si>
  <si>
    <t>Earnings per share attributable to ordinary equity holders of the Company (sen)</t>
  </si>
  <si>
    <t>- basic</t>
  </si>
  <si>
    <t>- diluted</t>
  </si>
  <si>
    <t>Net assets per share attributable to ordinary equity holders of the Company (RM)</t>
  </si>
  <si>
    <t>INDIVIDUAL QUARTER</t>
  </si>
  <si>
    <t>CUMULATIVE QUARTER</t>
  </si>
  <si>
    <t>At 1 January 2006</t>
  </si>
  <si>
    <t xml:space="preserve">Effects of adopting FRS 140 </t>
  </si>
  <si>
    <t>Depreciation transfer on revalued hotel properties and exhibition centre &amp; showroom</t>
  </si>
  <si>
    <t>Transfer to deferred tax liabilities</t>
  </si>
  <si>
    <t>Foreign exchange differences, representing net expense recognised in equity</t>
  </si>
  <si>
    <t>Net transfers and losses recognised directly in equity</t>
  </si>
  <si>
    <t>Net loss for the year</t>
  </si>
  <si>
    <t>Net profit for the year</t>
  </si>
  <si>
    <t>Total recognised income and expense for the year</t>
  </si>
  <si>
    <t>Ordinary shares issued during the year pursuant to warrants 1996/2006</t>
  </si>
  <si>
    <t>At 31 December 2006</t>
  </si>
  <si>
    <t>At 31 December 2007</t>
  </si>
  <si>
    <t>12 months ended</t>
  </si>
  <si>
    <t>CONDENSED CONSOLIDATED BALANCE SHEET as at 31 December 2007</t>
  </si>
  <si>
    <t>Transfer from deferred tax due to change in tax rate</t>
  </si>
  <si>
    <t>CURRENT YEAR QUARTER</t>
  </si>
  <si>
    <t>PRECEDING YEAR CORRESPONDING QUARTER</t>
  </si>
  <si>
    <t>CURRENT YEAR TO DATE</t>
  </si>
  <si>
    <t>PRECEDING CORRESPONDING PERIOD</t>
  </si>
  <si>
    <t>Net cash flows generated from / (used in) operating activities</t>
  </si>
  <si>
    <t>Net cash (used in) / generated from financing activities</t>
  </si>
  <si>
    <t>Net increase in cash and cash equivalents</t>
  </si>
  <si>
    <t>Exchange reserve fluctuation</t>
  </si>
  <si>
    <t>CASH AND CASH EQUIVALENTS BROUGHT FORWARD</t>
  </si>
  <si>
    <t>CASH AND CASH EQUIVALENTS CARRIED FORWARD</t>
  </si>
  <si>
    <t>Cash and cash equivalents consist of:</t>
  </si>
  <si>
    <t>Net cash generated from / (used in) investing activities</t>
  </si>
  <si>
    <t>For the Twelve-Months Period Ended 31 December 2007</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</si>
</sst>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0_);[Red]\(#,##0\);\ \ \-\ \ \ \ \ "/>
    <numFmt numFmtId="180" formatCode="0.00_)"/>
    <numFmt numFmtId="181" formatCode="_(* #,##0.0_);_(* \(#,##0.0\);_(* &quot;-&quot;??_);_(@_)"/>
    <numFmt numFmtId="182" formatCode="_(* #,##0_);_(* \(#,##0\);_(* &quot;-&quot;??_);_(@_)"/>
    <numFmt numFmtId="183" formatCode="_(* #,##0.0_);_(* \(#,##0.0\);_(* &quot;-&quot;_);_(@_)"/>
    <numFmt numFmtId="184" formatCode="_(* #,##0.00_);_(* \(#,##0.00\);_(* &quot;-&quot;_);_(@_)"/>
    <numFmt numFmtId="185" formatCode="_(* #,##0.0_);_(* \(#,##0.0\);_(* &quot;-&quot;?_);_(@_)"/>
    <numFmt numFmtId="186" formatCode="[$-409]dddd\,\ mmmm\ dd\,\ yyyy"/>
    <numFmt numFmtId="187" formatCode="[$-409]d\-mmm\-yy;@"/>
    <numFmt numFmtId="188" formatCode="General_)"/>
  </numFmts>
  <fonts count="58">
    <font>
      <sz val="12"/>
      <name val="Helv"/>
      <family val="0"/>
    </font>
    <font>
      <b/>
      <sz val="10"/>
      <name val="Arial"/>
      <family val="0"/>
    </font>
    <font>
      <i/>
      <sz val="10"/>
      <name val="Arial"/>
      <family val="0"/>
    </font>
    <font>
      <b/>
      <i/>
      <sz val="10"/>
      <name val="Arial"/>
      <family val="0"/>
    </font>
    <font>
      <sz val="10"/>
      <name val="Arial"/>
      <family val="2"/>
    </font>
    <font>
      <u val="single"/>
      <sz val="10.2"/>
      <color indexed="36"/>
      <name val="Helv"/>
      <family val="0"/>
    </font>
    <font>
      <sz val="8"/>
      <name val="Arial"/>
      <family val="2"/>
    </font>
    <font>
      <u val="single"/>
      <sz val="10.2"/>
      <color indexed="12"/>
      <name val="Helv"/>
      <family val="0"/>
    </font>
    <font>
      <b/>
      <i/>
      <sz val="16"/>
      <name val="Helv"/>
      <family val="0"/>
    </font>
    <font>
      <sz val="10"/>
      <name val="Arial MT"/>
      <family val="0"/>
    </font>
    <font>
      <sz val="11"/>
      <name val="Tms Rmn"/>
      <family val="0"/>
    </font>
    <font>
      <sz val="12"/>
      <name val="Times New Roman"/>
      <family val="1"/>
    </font>
    <font>
      <sz val="11"/>
      <name val="Times New Roman"/>
      <family val="1"/>
    </font>
    <font>
      <b/>
      <sz val="11"/>
      <name val="Arial"/>
      <family val="2"/>
    </font>
    <font>
      <sz val="11"/>
      <name val="Arial"/>
      <family val="2"/>
    </font>
    <font>
      <sz val="12"/>
      <name val="Arial"/>
      <family val="2"/>
    </font>
    <font>
      <b/>
      <sz val="12"/>
      <name val="Helv"/>
      <family val="0"/>
    </font>
    <font>
      <b/>
      <sz val="12"/>
      <name val="Arial"/>
      <family val="2"/>
    </font>
    <font>
      <sz val="11"/>
      <color indexed="9"/>
      <name val="Arial"/>
      <family val="2"/>
    </font>
    <font>
      <sz val="10"/>
      <color indexed="9"/>
      <name val="Arial"/>
      <family val="2"/>
    </font>
    <font>
      <b/>
      <sz val="9"/>
      <name val="Arial"/>
      <family val="2"/>
    </font>
    <font>
      <sz val="9"/>
      <name val="Arial"/>
      <family val="2"/>
    </font>
    <font>
      <sz val="8"/>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7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187" fontId="11" fillId="0" borderId="0">
      <alignment/>
      <protection/>
    </xf>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38" fontId="6" fillId="30"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1" borderId="1" applyNumberFormat="0" applyAlignment="0" applyProtection="0"/>
    <xf numFmtId="10" fontId="6" fillId="32" borderId="6" applyNumberFormat="0" applyBorder="0" applyAlignment="0" applyProtection="0"/>
    <xf numFmtId="0" fontId="52" fillId="0" borderId="7" applyNumberFormat="0" applyFill="0" applyAlignment="0" applyProtection="0"/>
    <xf numFmtId="0" fontId="53" fillId="33" borderId="0" applyNumberFormat="0" applyBorder="0" applyAlignment="0" applyProtection="0"/>
    <xf numFmtId="180" fontId="8" fillId="0" borderId="0">
      <alignment/>
      <protection/>
    </xf>
    <xf numFmtId="0" fontId="0" fillId="34" borderId="8" applyNumberFormat="0" applyFont="0" applyAlignment="0" applyProtection="0"/>
    <xf numFmtId="0" fontId="54" fillId="27" borderId="9"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9" fillId="35" borderId="0">
      <alignment/>
      <protection/>
    </xf>
    <xf numFmtId="179" fontId="10" fillId="0" borderId="0">
      <alignment/>
      <protection/>
    </xf>
    <xf numFmtId="178" fontId="11" fillId="0" borderId="0" applyBorder="0" applyAlignment="0">
      <protection/>
    </xf>
    <xf numFmtId="0" fontId="55" fillId="0" borderId="0" applyNumberFormat="0" applyFill="0" applyBorder="0" applyAlignment="0" applyProtection="0"/>
    <xf numFmtId="0" fontId="12" fillId="0" borderId="0" applyNumberFormat="0" applyBorder="0" applyAlignment="0">
      <protection/>
    </xf>
    <xf numFmtId="0" fontId="56" fillId="0" borderId="10" applyNumberFormat="0" applyFill="0" applyAlignment="0" applyProtection="0"/>
    <xf numFmtId="0" fontId="57" fillId="0" borderId="0" applyNumberFormat="0" applyFill="0" applyBorder="0" applyAlignment="0" applyProtection="0"/>
  </cellStyleXfs>
  <cellXfs count="187">
    <xf numFmtId="37" fontId="0" fillId="0" borderId="0" xfId="0" applyAlignment="1">
      <alignment/>
    </xf>
    <xf numFmtId="37" fontId="1" fillId="0" borderId="0" xfId="0" applyFont="1" applyAlignment="1">
      <alignment/>
    </xf>
    <xf numFmtId="37" fontId="4" fillId="0" borderId="0" xfId="0" applyFont="1" applyAlignment="1">
      <alignment/>
    </xf>
    <xf numFmtId="37" fontId="4" fillId="0" borderId="0" xfId="0" applyFont="1" applyAlignment="1">
      <alignment horizontal="right"/>
    </xf>
    <xf numFmtId="37" fontId="1" fillId="0" borderId="0" xfId="0" applyFont="1" applyAlignment="1">
      <alignment horizontal="center"/>
    </xf>
    <xf numFmtId="41" fontId="4" fillId="0" borderId="0" xfId="0" applyNumberFormat="1" applyFont="1" applyAlignment="1">
      <alignment horizontal="right"/>
    </xf>
    <xf numFmtId="41" fontId="4" fillId="0" borderId="0" xfId="0" applyNumberFormat="1" applyFont="1" applyAlignment="1">
      <alignment/>
    </xf>
    <xf numFmtId="37" fontId="4" fillId="0" borderId="0" xfId="0" applyFont="1" applyAlignment="1">
      <alignment horizontal="center"/>
    </xf>
    <xf numFmtId="37" fontId="4" fillId="0" borderId="0" xfId="0" applyFont="1" applyBorder="1" applyAlignment="1">
      <alignment horizontal="center"/>
    </xf>
    <xf numFmtId="37" fontId="4" fillId="0" borderId="0" xfId="0" applyFont="1" applyBorder="1" applyAlignment="1">
      <alignment/>
    </xf>
    <xf numFmtId="37" fontId="4" fillId="0" borderId="0" xfId="0" applyFont="1" applyBorder="1" applyAlignment="1">
      <alignment horizontal="right"/>
    </xf>
    <xf numFmtId="37" fontId="4" fillId="0" borderId="0" xfId="0" applyFont="1" applyAlignment="1">
      <alignment wrapText="1"/>
    </xf>
    <xf numFmtId="41" fontId="4" fillId="0" borderId="11" xfId="0" applyNumberFormat="1" applyFont="1" applyBorder="1" applyAlignment="1">
      <alignment horizontal="right"/>
    </xf>
    <xf numFmtId="41" fontId="4" fillId="0" borderId="0" xfId="0" applyNumberFormat="1" applyFont="1" applyBorder="1" applyAlignment="1">
      <alignment horizontal="right"/>
    </xf>
    <xf numFmtId="37" fontId="4" fillId="0" borderId="11" xfId="0" applyFont="1" applyBorder="1" applyAlignment="1">
      <alignment horizontal="center"/>
    </xf>
    <xf numFmtId="37" fontId="13" fillId="0" borderId="0" xfId="0" applyFont="1" applyAlignment="1">
      <alignment horizontal="center"/>
    </xf>
    <xf numFmtId="37" fontId="13" fillId="0" borderId="0" xfId="0" applyFont="1" applyBorder="1" applyAlignment="1">
      <alignment/>
    </xf>
    <xf numFmtId="37" fontId="14" fillId="0" borderId="0" xfId="0" applyFont="1" applyAlignment="1">
      <alignment/>
    </xf>
    <xf numFmtId="37" fontId="14" fillId="0" borderId="0" xfId="0" applyFont="1" applyAlignment="1">
      <alignment vertical="top" wrapText="1"/>
    </xf>
    <xf numFmtId="37" fontId="14" fillId="0" borderId="0" xfId="0" applyFont="1" applyBorder="1" applyAlignment="1">
      <alignment/>
    </xf>
    <xf numFmtId="37" fontId="14" fillId="0" borderId="0" xfId="0" applyFont="1" applyAlignment="1">
      <alignment vertical="top"/>
    </xf>
    <xf numFmtId="15" fontId="13" fillId="0" borderId="0" xfId="0" applyNumberFormat="1" applyFont="1" applyAlignment="1">
      <alignment horizontal="center"/>
    </xf>
    <xf numFmtId="41" fontId="14" fillId="0" borderId="0" xfId="0" applyNumberFormat="1" applyFont="1" applyAlignment="1">
      <alignment horizontal="center"/>
    </xf>
    <xf numFmtId="41" fontId="14" fillId="0" borderId="0" xfId="0" applyNumberFormat="1" applyFont="1" applyAlignment="1">
      <alignment/>
    </xf>
    <xf numFmtId="41" fontId="14" fillId="0" borderId="0" xfId="0" applyNumberFormat="1" applyFont="1" applyBorder="1" applyAlignment="1">
      <alignment/>
    </xf>
    <xf numFmtId="37" fontId="14" fillId="0" borderId="0" xfId="0" applyFont="1" applyAlignment="1">
      <alignment horizontal="center" vertical="top" wrapText="1"/>
    </xf>
    <xf numFmtId="39" fontId="14" fillId="0" borderId="0" xfId="0" applyNumberFormat="1" applyFont="1" applyAlignment="1">
      <alignment horizontal="right"/>
    </xf>
    <xf numFmtId="39" fontId="14" fillId="0" borderId="0" xfId="0" applyNumberFormat="1" applyFont="1" applyBorder="1" applyAlignment="1">
      <alignment horizontal="right"/>
    </xf>
    <xf numFmtId="37" fontId="14" fillId="0" borderId="0" xfId="0" applyFont="1" applyAlignment="1">
      <alignment horizontal="left" vertical="top"/>
    </xf>
    <xf numFmtId="37" fontId="14" fillId="0" borderId="0" xfId="0" applyFont="1" applyAlignment="1">
      <alignment horizontal="left"/>
    </xf>
    <xf numFmtId="37" fontId="1" fillId="0" borderId="0" xfId="0" applyFont="1" applyBorder="1" applyAlignment="1">
      <alignment/>
    </xf>
    <xf numFmtId="37" fontId="15" fillId="0" borderId="0" xfId="0" applyFont="1" applyAlignment="1">
      <alignment/>
    </xf>
    <xf numFmtId="37" fontId="16" fillId="0" borderId="0" xfId="0" applyFont="1" applyBorder="1" applyAlignment="1">
      <alignment/>
    </xf>
    <xf numFmtId="37" fontId="14" fillId="0" borderId="0" xfId="0" applyFont="1" applyAlignment="1">
      <alignment horizontal="right"/>
    </xf>
    <xf numFmtId="41" fontId="14" fillId="0" borderId="0" xfId="0" applyNumberFormat="1" applyFont="1" applyAlignment="1">
      <alignment horizontal="right"/>
    </xf>
    <xf numFmtId="41" fontId="14" fillId="0" borderId="11" xfId="0" applyNumberFormat="1" applyFont="1" applyBorder="1" applyAlignment="1">
      <alignment horizontal="right"/>
    </xf>
    <xf numFmtId="41" fontId="14" fillId="0" borderId="12" xfId="0" applyNumberFormat="1" applyFont="1" applyBorder="1" applyAlignment="1">
      <alignment horizontal="right"/>
    </xf>
    <xf numFmtId="41" fontId="14" fillId="0" borderId="0" xfId="0" applyNumberFormat="1" applyFont="1" applyBorder="1" applyAlignment="1">
      <alignment horizontal="right"/>
    </xf>
    <xf numFmtId="37" fontId="14" fillId="0" borderId="0" xfId="0" applyFont="1" applyBorder="1" applyAlignment="1">
      <alignment horizontal="right"/>
    </xf>
    <xf numFmtId="37" fontId="0" fillId="0" borderId="0" xfId="0" applyFont="1" applyAlignment="1">
      <alignment vertical="top"/>
    </xf>
    <xf numFmtId="37" fontId="0" fillId="0" borderId="0" xfId="0" applyFont="1" applyAlignment="1">
      <alignment vertical="top" wrapText="1"/>
    </xf>
    <xf numFmtId="37" fontId="0" fillId="0" borderId="0" xfId="0" applyFont="1" applyBorder="1" applyAlignment="1">
      <alignment vertical="top" wrapText="1"/>
    </xf>
    <xf numFmtId="37" fontId="0" fillId="0" borderId="0" xfId="0" applyFont="1" applyBorder="1" applyAlignment="1">
      <alignment/>
    </xf>
    <xf numFmtId="37" fontId="0" fillId="0" borderId="0" xfId="0" applyFont="1" applyAlignment="1">
      <alignment/>
    </xf>
    <xf numFmtId="37" fontId="17" fillId="0" borderId="0" xfId="0" applyFont="1" applyAlignment="1">
      <alignment/>
    </xf>
    <xf numFmtId="37" fontId="17" fillId="0" borderId="0" xfId="0" applyFont="1" applyBorder="1" applyAlignment="1">
      <alignment/>
    </xf>
    <xf numFmtId="37" fontId="17" fillId="0" borderId="0" xfId="0" applyFont="1" applyAlignment="1">
      <alignment/>
    </xf>
    <xf numFmtId="37" fontId="17" fillId="0" borderId="0" xfId="0" applyFont="1" applyBorder="1" applyAlignment="1">
      <alignment/>
    </xf>
    <xf numFmtId="37" fontId="0" fillId="0" borderId="0" xfId="0" applyFont="1" applyAlignment="1">
      <alignment horizontal="center" vertical="top"/>
    </xf>
    <xf numFmtId="37" fontId="14" fillId="0" borderId="0" xfId="0" applyFont="1" applyFill="1" applyBorder="1" applyAlignment="1">
      <alignment/>
    </xf>
    <xf numFmtId="41" fontId="14" fillId="0" borderId="0" xfId="0" applyNumberFormat="1" applyFont="1" applyFill="1" applyBorder="1" applyAlignment="1">
      <alignment horizontal="right"/>
    </xf>
    <xf numFmtId="41" fontId="14" fillId="0" borderId="0" xfId="0" applyNumberFormat="1" applyFont="1" applyFill="1" applyBorder="1" applyAlignment="1">
      <alignment horizontal="center"/>
    </xf>
    <xf numFmtId="37" fontId="13" fillId="0" borderId="0" xfId="0" applyFont="1" applyBorder="1" applyAlignment="1">
      <alignment horizontal="left"/>
    </xf>
    <xf numFmtId="41" fontId="13" fillId="0" borderId="13" xfId="0" applyNumberFormat="1" applyFont="1" applyBorder="1" applyAlignment="1">
      <alignment horizontal="right"/>
    </xf>
    <xf numFmtId="37" fontId="14" fillId="0" borderId="0" xfId="0" applyFont="1" applyBorder="1" applyAlignment="1">
      <alignment horizontal="center" vertical="top"/>
    </xf>
    <xf numFmtId="37" fontId="14" fillId="0" borderId="0" xfId="0" applyFont="1" applyAlignment="1">
      <alignment horizontal="center" vertical="top"/>
    </xf>
    <xf numFmtId="37" fontId="13" fillId="0" borderId="0" xfId="0" applyFont="1" applyAlignment="1">
      <alignment/>
    </xf>
    <xf numFmtId="37" fontId="13" fillId="0" borderId="12" xfId="0" applyFont="1" applyBorder="1" applyAlignment="1">
      <alignment/>
    </xf>
    <xf numFmtId="41" fontId="13" fillId="0" borderId="12" xfId="0" applyNumberFormat="1" applyFont="1" applyBorder="1" applyAlignment="1">
      <alignment horizontal="right"/>
    </xf>
    <xf numFmtId="41" fontId="13" fillId="0" borderId="0" xfId="0" applyNumberFormat="1" applyFont="1" applyAlignment="1">
      <alignment horizontal="right"/>
    </xf>
    <xf numFmtId="37" fontId="13" fillId="0" borderId="14" xfId="0" applyFont="1" applyBorder="1" applyAlignment="1">
      <alignment/>
    </xf>
    <xf numFmtId="37" fontId="17" fillId="0" borderId="0" xfId="0" applyFont="1" applyAlignment="1">
      <alignment horizontal="center" vertical="top"/>
    </xf>
    <xf numFmtId="37" fontId="14" fillId="0" borderId="0" xfId="0" applyNumberFormat="1" applyFont="1" applyBorder="1" applyAlignment="1">
      <alignment horizontal="center"/>
    </xf>
    <xf numFmtId="37" fontId="14" fillId="0" borderId="0" xfId="0" applyNumberFormat="1" applyFont="1" applyFill="1" applyBorder="1" applyAlignment="1">
      <alignment horizontal="center"/>
    </xf>
    <xf numFmtId="37" fontId="14" fillId="0" borderId="0" xfId="0" applyNumberFormat="1" applyFont="1" applyAlignment="1">
      <alignment horizontal="center"/>
    </xf>
    <xf numFmtId="37" fontId="13" fillId="0" borderId="0" xfId="0" applyNumberFormat="1" applyFont="1" applyAlignment="1">
      <alignment horizontal="center"/>
    </xf>
    <xf numFmtId="37" fontId="14" fillId="0" borderId="0" xfId="0" applyNumberFormat="1" applyFont="1" applyAlignment="1">
      <alignment horizontal="center" vertical="top"/>
    </xf>
    <xf numFmtId="37" fontId="14" fillId="0" borderId="0" xfId="0" applyFont="1" applyBorder="1" applyAlignment="1">
      <alignment horizontal="left"/>
    </xf>
    <xf numFmtId="37" fontId="1" fillId="0" borderId="11" xfId="0" applyFont="1" applyBorder="1" applyAlignment="1">
      <alignment horizontal="center"/>
    </xf>
    <xf numFmtId="41" fontId="4" fillId="0" borderId="15" xfId="0" applyNumberFormat="1" applyFont="1" applyBorder="1" applyAlignment="1">
      <alignment horizontal="right"/>
    </xf>
    <xf numFmtId="37" fontId="1" fillId="0" borderId="0" xfId="0" applyFont="1" applyAlignment="1">
      <alignment wrapText="1"/>
    </xf>
    <xf numFmtId="0" fontId="14" fillId="0" borderId="0" xfId="0" applyNumberFormat="1" applyFont="1" applyAlignment="1">
      <alignment horizontal="center" wrapText="1"/>
    </xf>
    <xf numFmtId="37" fontId="15" fillId="0" borderId="0" xfId="0" applyFont="1" applyAlignment="1">
      <alignment horizontal="center"/>
    </xf>
    <xf numFmtId="37" fontId="17" fillId="0" borderId="0" xfId="0" applyFont="1" applyAlignment="1">
      <alignment horizontal="center"/>
    </xf>
    <xf numFmtId="37" fontId="4" fillId="0" borderId="0" xfId="0" applyFont="1" applyAlignment="1">
      <alignment horizontal="left" wrapText="1"/>
    </xf>
    <xf numFmtId="37" fontId="18" fillId="0" borderId="0" xfId="0" applyFont="1" applyAlignment="1">
      <alignment/>
    </xf>
    <xf numFmtId="41" fontId="14" fillId="0" borderId="11" xfId="0" applyNumberFormat="1" applyFont="1" applyFill="1" applyBorder="1" applyAlignment="1">
      <alignment horizontal="right"/>
    </xf>
    <xf numFmtId="37" fontId="18" fillId="0" borderId="0" xfId="0" applyFont="1" applyAlignment="1">
      <alignment horizontal="center" vertical="top"/>
    </xf>
    <xf numFmtId="41" fontId="4" fillId="0" borderId="0" xfId="0" applyNumberFormat="1" applyFont="1" applyFill="1" applyBorder="1" applyAlignment="1">
      <alignment horizontal="right"/>
    </xf>
    <xf numFmtId="37" fontId="18" fillId="0" borderId="0" xfId="0" applyFont="1" applyAlignment="1">
      <alignment/>
    </xf>
    <xf numFmtId="37" fontId="4" fillId="0" borderId="0" xfId="0" applyFont="1" applyAlignment="1">
      <alignment horizontal="left"/>
    </xf>
    <xf numFmtId="41" fontId="1" fillId="0" borderId="0" xfId="0" applyNumberFormat="1" applyFont="1" applyBorder="1" applyAlignment="1">
      <alignment horizontal="right"/>
    </xf>
    <xf numFmtId="37" fontId="14" fillId="0" borderId="0" xfId="0" applyFont="1" applyBorder="1" applyAlignment="1">
      <alignment vertical="center" wrapText="1"/>
    </xf>
    <xf numFmtId="41" fontId="4" fillId="0" borderId="11" xfId="0" applyNumberFormat="1" applyFont="1" applyBorder="1" applyAlignment="1">
      <alignment/>
    </xf>
    <xf numFmtId="41" fontId="4" fillId="0" borderId="12" xfId="0" applyNumberFormat="1" applyFont="1" applyBorder="1" applyAlignment="1">
      <alignment/>
    </xf>
    <xf numFmtId="41" fontId="4" fillId="0" borderId="0" xfId="0" applyNumberFormat="1" applyFont="1" applyBorder="1" applyAlignment="1">
      <alignment/>
    </xf>
    <xf numFmtId="41" fontId="19" fillId="0" borderId="0" xfId="0" applyNumberFormat="1" applyFont="1" applyAlignment="1">
      <alignment/>
    </xf>
    <xf numFmtId="41" fontId="1" fillId="0" borderId="0" xfId="0" applyNumberFormat="1" applyFont="1" applyAlignment="1">
      <alignment horizontal="center"/>
    </xf>
    <xf numFmtId="41" fontId="1" fillId="0" borderId="0" xfId="0" applyNumberFormat="1" applyFont="1" applyBorder="1" applyAlignment="1">
      <alignment horizontal="center"/>
    </xf>
    <xf numFmtId="41" fontId="1" fillId="0" borderId="0" xfId="0" applyNumberFormat="1" applyFont="1" applyAlignment="1">
      <alignment horizontal="center" wrapText="1"/>
    </xf>
    <xf numFmtId="41" fontId="4" fillId="0" borderId="0" xfId="0" applyNumberFormat="1" applyFont="1" applyAlignment="1">
      <alignment vertical="top" wrapText="1"/>
    </xf>
    <xf numFmtId="187" fontId="1" fillId="0" borderId="0" xfId="0" applyNumberFormat="1" applyFont="1" applyAlignment="1">
      <alignment horizontal="center"/>
    </xf>
    <xf numFmtId="187" fontId="1" fillId="0" borderId="0" xfId="0" applyNumberFormat="1" applyFont="1" applyBorder="1" applyAlignment="1">
      <alignment horizontal="center"/>
    </xf>
    <xf numFmtId="41" fontId="4" fillId="0" borderId="0" xfId="0" applyNumberFormat="1" applyFont="1" applyBorder="1" applyAlignment="1">
      <alignment horizontal="center"/>
    </xf>
    <xf numFmtId="41" fontId="4" fillId="0" borderId="0" xfId="0" applyNumberFormat="1" applyFont="1" applyAlignment="1">
      <alignment horizontal="center"/>
    </xf>
    <xf numFmtId="41" fontId="4" fillId="0" borderId="11" xfId="0" applyNumberFormat="1" applyFont="1" applyBorder="1" applyAlignment="1">
      <alignment horizontal="center"/>
    </xf>
    <xf numFmtId="37" fontId="4" fillId="0" borderId="0" xfId="0" applyFont="1" applyAlignment="1">
      <alignment/>
    </xf>
    <xf numFmtId="37" fontId="1" fillId="0" borderId="0" xfId="0" applyFont="1" applyAlignment="1">
      <alignment horizontal="center" wrapText="1"/>
    </xf>
    <xf numFmtId="37" fontId="20" fillId="0" borderId="0" xfId="0" applyFont="1" applyAlignment="1">
      <alignment horizontal="center" wrapText="1"/>
    </xf>
    <xf numFmtId="37" fontId="20" fillId="0" borderId="0" xfId="0" applyFont="1" applyBorder="1" applyAlignment="1">
      <alignment horizontal="center" wrapText="1"/>
    </xf>
    <xf numFmtId="37" fontId="20" fillId="0" borderId="0" xfId="0" applyFont="1" applyAlignment="1">
      <alignment horizontal="center" vertical="top"/>
    </xf>
    <xf numFmtId="37" fontId="20" fillId="0" borderId="0" xfId="0" applyFont="1" applyAlignment="1">
      <alignment horizontal="left"/>
    </xf>
    <xf numFmtId="37" fontId="21" fillId="0" borderId="0" xfId="0" applyFont="1" applyAlignment="1">
      <alignment/>
    </xf>
    <xf numFmtId="37" fontId="21" fillId="0" borderId="0" xfId="0" applyFont="1" applyBorder="1" applyAlignment="1">
      <alignment/>
    </xf>
    <xf numFmtId="37" fontId="21" fillId="0" borderId="0" xfId="0" applyFont="1" applyAlignment="1">
      <alignment horizontal="center"/>
    </xf>
    <xf numFmtId="41" fontId="21" fillId="0" borderId="0" xfId="0" applyNumberFormat="1" applyFont="1" applyAlignment="1">
      <alignment vertical="top" wrapText="1"/>
    </xf>
    <xf numFmtId="0" fontId="21" fillId="0" borderId="0" xfId="0" applyNumberFormat="1" applyFont="1" applyAlignment="1">
      <alignment horizontal="center" vertical="top" wrapText="1"/>
    </xf>
    <xf numFmtId="41" fontId="21" fillId="0" borderId="0" xfId="0" applyNumberFormat="1" applyFont="1" applyAlignment="1">
      <alignment horizontal="center"/>
    </xf>
    <xf numFmtId="41" fontId="21" fillId="0" borderId="0" xfId="0" applyNumberFormat="1" applyFont="1" applyBorder="1" applyAlignment="1">
      <alignment horizontal="center"/>
    </xf>
    <xf numFmtId="37" fontId="13" fillId="0" borderId="0" xfId="0" applyFont="1" applyAlignment="1">
      <alignment horizontal="left" vertical="top"/>
    </xf>
    <xf numFmtId="37" fontId="13" fillId="0" borderId="0" xfId="0" applyFont="1" applyAlignment="1">
      <alignment vertical="top"/>
    </xf>
    <xf numFmtId="37" fontId="4" fillId="0" borderId="0" xfId="0" applyFont="1" applyAlignment="1">
      <alignment vertical="top" wrapText="1"/>
    </xf>
    <xf numFmtId="37" fontId="4" fillId="0" borderId="0" xfId="0" applyFont="1" applyAlignment="1">
      <alignment horizontal="center" vertical="top" wrapText="1"/>
    </xf>
    <xf numFmtId="37" fontId="4" fillId="0" borderId="0" xfId="0" applyFont="1" applyAlignment="1">
      <alignment vertical="top" wrapText="1"/>
    </xf>
    <xf numFmtId="37" fontId="4" fillId="0" borderId="0" xfId="0" applyFont="1" applyAlignment="1">
      <alignment horizontal="center" vertical="top" wrapText="1"/>
    </xf>
    <xf numFmtId="15" fontId="1" fillId="0" borderId="0" xfId="0" applyNumberFormat="1" applyFont="1" applyAlignment="1">
      <alignment horizontal="center"/>
    </xf>
    <xf numFmtId="15" fontId="1" fillId="0" borderId="0" xfId="0" applyNumberFormat="1" applyFont="1" applyBorder="1" applyAlignment="1">
      <alignment horizontal="center"/>
    </xf>
    <xf numFmtId="37" fontId="1" fillId="0" borderId="0" xfId="0" applyFont="1" applyBorder="1" applyAlignment="1">
      <alignment horizontal="center"/>
    </xf>
    <xf numFmtId="37" fontId="1" fillId="0" borderId="0" xfId="0" applyFont="1" applyFill="1" applyAlignment="1">
      <alignment horizontal="center"/>
    </xf>
    <xf numFmtId="37" fontId="1" fillId="0" borderId="0" xfId="0" applyFont="1" applyFill="1" applyBorder="1" applyAlignment="1">
      <alignment horizontal="center"/>
    </xf>
    <xf numFmtId="37" fontId="4" fillId="0" borderId="0" xfId="0" applyFont="1" applyFill="1" applyAlignment="1">
      <alignment horizontal="center"/>
    </xf>
    <xf numFmtId="37" fontId="4" fillId="0" borderId="0" xfId="0" applyFont="1" applyFill="1" applyBorder="1" applyAlignment="1">
      <alignment horizontal="center"/>
    </xf>
    <xf numFmtId="0" fontId="4" fillId="0" borderId="0" xfId="0" applyNumberFormat="1" applyFont="1" applyAlignment="1">
      <alignment horizontal="center" vertical="top" wrapText="1"/>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4" fillId="0" borderId="11" xfId="0" applyNumberFormat="1" applyFont="1" applyBorder="1" applyAlignment="1">
      <alignment horizontal="center"/>
    </xf>
    <xf numFmtId="41" fontId="4" fillId="0" borderId="15" xfId="0" applyNumberFormat="1" applyFont="1" applyBorder="1" applyAlignment="1">
      <alignment horizontal="center"/>
    </xf>
    <xf numFmtId="41" fontId="4" fillId="0" borderId="0" xfId="0" applyNumberFormat="1" applyFont="1" applyFill="1" applyAlignment="1">
      <alignment horizontal="center"/>
    </xf>
    <xf numFmtId="41" fontId="4" fillId="0" borderId="11" xfId="0" applyNumberFormat="1" applyFont="1" applyFill="1" applyBorder="1" applyAlignment="1">
      <alignment horizontal="center"/>
    </xf>
    <xf numFmtId="41" fontId="4" fillId="0" borderId="15" xfId="0" applyNumberFormat="1" applyFont="1" applyFill="1" applyBorder="1" applyAlignment="1">
      <alignment horizontal="center"/>
    </xf>
    <xf numFmtId="37" fontId="4" fillId="0" borderId="0" xfId="0" applyFont="1" applyFill="1" applyAlignment="1">
      <alignment/>
    </xf>
    <xf numFmtId="41" fontId="4" fillId="0" borderId="0" xfId="0" applyNumberFormat="1" applyFont="1" applyFill="1" applyBorder="1" applyAlignment="1">
      <alignment horizontal="center"/>
    </xf>
    <xf numFmtId="41" fontId="4" fillId="0" borderId="0" xfId="0" applyNumberFormat="1" applyFont="1" applyAlignment="1">
      <alignment horizontal="center" vertical="top" wrapText="1"/>
    </xf>
    <xf numFmtId="41" fontId="4" fillId="0" borderId="0" xfId="0" applyNumberFormat="1" applyFont="1" applyAlignment="1" quotePrefix="1">
      <alignment vertical="top" wrapText="1"/>
    </xf>
    <xf numFmtId="0" fontId="4" fillId="0" borderId="0" xfId="0" applyNumberFormat="1" applyFont="1" applyAlignment="1" quotePrefix="1">
      <alignment horizontal="center" vertical="top" wrapText="1"/>
    </xf>
    <xf numFmtId="41" fontId="4" fillId="0" borderId="16" xfId="0" applyNumberFormat="1" applyFont="1" applyBorder="1" applyAlignment="1">
      <alignment horizontal="center"/>
    </xf>
    <xf numFmtId="41" fontId="1" fillId="0" borderId="0" xfId="0" applyNumberFormat="1" applyFont="1" applyFill="1" applyAlignment="1">
      <alignment horizontal="center"/>
    </xf>
    <xf numFmtId="187" fontId="1" fillId="0" borderId="0" xfId="0" applyNumberFormat="1" applyFont="1" applyFill="1" applyAlignment="1">
      <alignment horizontal="center"/>
    </xf>
    <xf numFmtId="41" fontId="4" fillId="0" borderId="16" xfId="0" applyNumberFormat="1" applyFont="1" applyBorder="1" applyAlignment="1">
      <alignment horizontal="center"/>
    </xf>
    <xf numFmtId="41" fontId="1" fillId="0" borderId="0" xfId="0" applyNumberFormat="1" applyFont="1" applyAlignment="1">
      <alignment vertical="top" wrapText="1"/>
    </xf>
    <xf numFmtId="0" fontId="4" fillId="0" borderId="0" xfId="0" applyNumberFormat="1" applyFont="1" applyAlignment="1">
      <alignment horizontal="center" vertical="top" wrapText="1"/>
    </xf>
    <xf numFmtId="41" fontId="4" fillId="0" borderId="0" xfId="0" applyNumberFormat="1" applyFont="1" applyAlignment="1">
      <alignment vertical="top" wrapText="1"/>
    </xf>
    <xf numFmtId="41" fontId="4" fillId="0" borderId="0" xfId="0" applyNumberFormat="1" applyFont="1" applyAlignment="1">
      <alignment horizontal="center" vertical="top" wrapText="1"/>
    </xf>
    <xf numFmtId="37" fontId="4" fillId="0" borderId="0" xfId="0" applyFont="1" applyAlignment="1">
      <alignment horizontal="center"/>
    </xf>
    <xf numFmtId="37" fontId="4" fillId="0" borderId="0" xfId="0" applyFont="1" applyBorder="1" applyAlignment="1">
      <alignment horizontal="center"/>
    </xf>
    <xf numFmtId="37" fontId="4" fillId="0" borderId="0" xfId="0" applyFont="1" applyAlignment="1">
      <alignment wrapText="1"/>
    </xf>
    <xf numFmtId="37" fontId="4" fillId="0" borderId="0" xfId="0" applyFont="1" applyBorder="1" applyAlignment="1">
      <alignment/>
    </xf>
    <xf numFmtId="37" fontId="4" fillId="0" borderId="0" xfId="0" applyFont="1" applyAlignment="1" quotePrefix="1">
      <alignment vertical="top" wrapText="1"/>
    </xf>
    <xf numFmtId="0" fontId="4" fillId="0" borderId="0" xfId="0" applyNumberFormat="1" applyFont="1" applyAlignment="1">
      <alignment horizontal="center" wrapText="1"/>
    </xf>
    <xf numFmtId="184" fontId="4" fillId="0" borderId="0" xfId="0" applyNumberFormat="1" applyFont="1" applyAlignment="1">
      <alignment horizontal="right"/>
    </xf>
    <xf numFmtId="39" fontId="4" fillId="0" borderId="0" xfId="0" applyNumberFormat="1" applyFont="1" applyBorder="1" applyAlignment="1">
      <alignment horizontal="right"/>
    </xf>
    <xf numFmtId="39" fontId="4" fillId="0" borderId="0" xfId="0" applyNumberFormat="1" applyFont="1" applyAlignment="1">
      <alignment horizontal="right"/>
    </xf>
    <xf numFmtId="37" fontId="15" fillId="0" borderId="0" xfId="0" applyFont="1" applyAlignment="1">
      <alignment vertical="top" wrapText="1"/>
    </xf>
    <xf numFmtId="37" fontId="15" fillId="0" borderId="0" xfId="0" applyFont="1" applyAlignment="1">
      <alignment/>
    </xf>
    <xf numFmtId="37" fontId="4" fillId="0" borderId="0" xfId="0" applyFont="1" applyFill="1" applyAlignment="1">
      <alignment/>
    </xf>
    <xf numFmtId="37" fontId="4" fillId="0" borderId="0" xfId="0" applyFont="1" applyFill="1" applyBorder="1" applyAlignment="1">
      <alignment/>
    </xf>
    <xf numFmtId="41" fontId="4" fillId="0" borderId="0" xfId="0" applyNumberFormat="1" applyFont="1" applyFill="1" applyBorder="1" applyAlignment="1">
      <alignment horizontal="right" vertical="top" wrapText="1"/>
    </xf>
    <xf numFmtId="41" fontId="4" fillId="0" borderId="0" xfId="0" applyNumberFormat="1" applyFont="1" applyFill="1" applyBorder="1" applyAlignment="1">
      <alignment horizontal="right"/>
    </xf>
    <xf numFmtId="41" fontId="4" fillId="0" borderId="0" xfId="0" applyNumberFormat="1" applyFont="1" applyBorder="1" applyAlignment="1">
      <alignment horizontal="right" vertical="top" wrapText="1"/>
    </xf>
    <xf numFmtId="41" fontId="4" fillId="0" borderId="0" xfId="0" applyNumberFormat="1" applyFont="1" applyBorder="1" applyAlignment="1">
      <alignment horizontal="right"/>
    </xf>
    <xf numFmtId="41" fontId="4" fillId="0" borderId="11" xfId="0" applyNumberFormat="1" applyFont="1" applyFill="1" applyBorder="1" applyAlignment="1">
      <alignment horizontal="right" vertical="top" wrapText="1"/>
    </xf>
    <xf numFmtId="41" fontId="4" fillId="0" borderId="11" xfId="0" applyNumberFormat="1" applyFont="1" applyBorder="1" applyAlignment="1">
      <alignment horizontal="right" vertical="top" wrapText="1"/>
    </xf>
    <xf numFmtId="41" fontId="4" fillId="0" borderId="0" xfId="0" applyNumberFormat="1" applyFont="1" applyFill="1" applyAlignment="1">
      <alignment horizontal="right"/>
    </xf>
    <xf numFmtId="41" fontId="4" fillId="0" borderId="0" xfId="0" applyNumberFormat="1" applyFont="1" applyAlignment="1">
      <alignment horizontal="right"/>
    </xf>
    <xf numFmtId="182" fontId="4" fillId="0" borderId="0" xfId="42" applyNumberFormat="1" applyFont="1" applyFill="1" applyAlignment="1">
      <alignment horizontal="right"/>
    </xf>
    <xf numFmtId="41" fontId="4" fillId="0" borderId="11" xfId="0" applyNumberFormat="1" applyFont="1" applyFill="1" applyBorder="1" applyAlignment="1">
      <alignment horizontal="right"/>
    </xf>
    <xf numFmtId="41" fontId="4" fillId="0" borderId="11" xfId="0" applyNumberFormat="1" applyFont="1" applyBorder="1" applyAlignment="1">
      <alignment horizontal="right"/>
    </xf>
    <xf numFmtId="182" fontId="4" fillId="0" borderId="11" xfId="42" applyNumberFormat="1" applyFont="1" applyFill="1" applyBorder="1" applyAlignment="1">
      <alignment horizontal="right" vertical="top" wrapText="1"/>
    </xf>
    <xf numFmtId="41" fontId="4" fillId="0" borderId="0" xfId="0" applyNumberFormat="1" applyFont="1" applyFill="1" applyAlignment="1">
      <alignment/>
    </xf>
    <xf numFmtId="41" fontId="4" fillId="0" borderId="0" xfId="0" applyNumberFormat="1" applyFont="1" applyFill="1" applyBorder="1" applyAlignment="1">
      <alignment/>
    </xf>
    <xf numFmtId="41" fontId="4" fillId="0" borderId="0" xfId="0" applyNumberFormat="1" applyFont="1" applyAlignment="1">
      <alignment/>
    </xf>
    <xf numFmtId="41" fontId="4" fillId="0" borderId="17" xfId="0" applyNumberFormat="1" applyFont="1" applyFill="1" applyBorder="1" applyAlignment="1">
      <alignment horizontal="right"/>
    </xf>
    <xf numFmtId="41" fontId="4" fillId="0" borderId="17" xfId="0" applyNumberFormat="1" applyFont="1" applyBorder="1" applyAlignment="1">
      <alignment horizontal="right"/>
    </xf>
    <xf numFmtId="37" fontId="4" fillId="0" borderId="0" xfId="0" applyFont="1" applyAlignment="1">
      <alignment horizontal="center" wrapText="1"/>
    </xf>
    <xf numFmtId="41" fontId="4" fillId="0" borderId="0" xfId="0" applyNumberFormat="1" applyFont="1" applyFill="1" applyAlignment="1">
      <alignment wrapText="1"/>
    </xf>
    <xf numFmtId="41" fontId="4" fillId="0" borderId="0" xfId="0" applyNumberFormat="1" applyFont="1" applyFill="1" applyBorder="1" applyAlignment="1">
      <alignment wrapText="1"/>
    </xf>
    <xf numFmtId="41" fontId="4" fillId="0" borderId="0" xfId="0" applyNumberFormat="1" applyFont="1" applyAlignment="1">
      <alignment wrapText="1"/>
    </xf>
    <xf numFmtId="41" fontId="1" fillId="0" borderId="0" xfId="0" applyNumberFormat="1" applyFont="1" applyAlignment="1">
      <alignment/>
    </xf>
    <xf numFmtId="41" fontId="4" fillId="0" borderId="0" xfId="0" applyNumberFormat="1" applyFont="1" applyAlignment="1">
      <alignment wrapText="1"/>
    </xf>
    <xf numFmtId="37" fontId="1" fillId="0" borderId="0" xfId="0" applyFont="1" applyAlignment="1">
      <alignment horizontal="center"/>
    </xf>
    <xf numFmtId="37" fontId="17" fillId="0" borderId="0" xfId="0" applyFont="1" applyAlignment="1">
      <alignment horizontal="center" vertical="top"/>
    </xf>
    <xf numFmtId="37" fontId="13" fillId="0" borderId="0" xfId="0" applyFont="1" applyAlignment="1">
      <alignment horizontal="left"/>
    </xf>
    <xf numFmtId="37" fontId="13" fillId="0" borderId="0" xfId="0" applyFont="1" applyAlignment="1">
      <alignment horizontal="center" vertical="top"/>
    </xf>
    <xf numFmtId="37" fontId="4" fillId="0" borderId="0" xfId="0" applyFont="1" applyAlignment="1">
      <alignment horizontal="left"/>
    </xf>
    <xf numFmtId="37" fontId="17" fillId="0" borderId="0" xfId="0" applyFont="1" applyAlignment="1">
      <alignment horizontal="left" wrapText="1"/>
    </xf>
    <xf numFmtId="37" fontId="4" fillId="0" borderId="0" xfId="0" applyFont="1" applyAlignment="1">
      <alignment horizontal="left" wrapText="1"/>
    </xf>
    <xf numFmtId="37" fontId="17" fillId="0" borderId="0" xfId="0" applyFont="1" applyAlignment="1">
      <alignment horizontal="lef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te" xfId="61"/>
    <cellStyle name="Output" xfId="62"/>
    <cellStyle name="Percent" xfId="63"/>
    <cellStyle name="Percent [2]" xfId="64"/>
    <cellStyle name="percentage" xfId="65"/>
    <cellStyle name="STEVE" xfId="66"/>
    <cellStyle name="steven" xfId="67"/>
    <cellStyle name="Title" xfId="68"/>
    <cellStyle name="tnr"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114300</xdr:rowOff>
    </xdr:from>
    <xdr:to>
      <xdr:col>10</xdr:col>
      <xdr:colOff>9525</xdr:colOff>
      <xdr:row>58</xdr:row>
      <xdr:rowOff>66675</xdr:rowOff>
    </xdr:to>
    <xdr:sp>
      <xdr:nvSpPr>
        <xdr:cNvPr id="1" name="Rectangle 1"/>
        <xdr:cNvSpPr>
          <a:spLocks/>
        </xdr:cNvSpPr>
      </xdr:nvSpPr>
      <xdr:spPr>
        <a:xfrm>
          <a:off x="9525" y="9944100"/>
          <a:ext cx="7000875" cy="3810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Consolidated Income Statement should be read in conjunction with the Audited Financial Statements for
</a:t>
          </a:r>
          <a:r>
            <a:rPr lang="en-US" cap="none" sz="1000" b="0" i="0" u="none" baseline="0">
              <a:solidFill>
                <a:srgbClr val="000000"/>
              </a:solidFill>
            </a:rPr>
            <a:t>the  year ended 31 December 2006 and the accompanying explanatory notes attached to the interim financial statements)
</a:t>
          </a:r>
          <a:r>
            <a:rPr lang="en-US" cap="none" sz="1000" b="0" i="0" u="none" baseline="0">
              <a:solidFill>
                <a:srgbClr val="000000"/>
              </a:solidFill>
            </a:rPr>
            <a:t>
</a:t>
          </a:r>
        </a:p>
      </xdr:txBody>
    </xdr:sp>
    <xdr:clientData/>
  </xdr:twoCellAnchor>
  <xdr:twoCellAnchor>
    <xdr:from>
      <xdr:col>0</xdr:col>
      <xdr:colOff>9525</xdr:colOff>
      <xdr:row>58</xdr:row>
      <xdr:rowOff>142875</xdr:rowOff>
    </xdr:from>
    <xdr:to>
      <xdr:col>8</xdr:col>
      <xdr:colOff>1076325</xdr:colOff>
      <xdr:row>59</xdr:row>
      <xdr:rowOff>104775</xdr:rowOff>
    </xdr:to>
    <xdr:sp>
      <xdr:nvSpPr>
        <xdr:cNvPr id="2" name="Rectangle 2"/>
        <xdr:cNvSpPr>
          <a:spLocks/>
        </xdr:cNvSpPr>
      </xdr:nvSpPr>
      <xdr:spPr>
        <a:xfrm>
          <a:off x="9525" y="10401300"/>
          <a:ext cx="6981825" cy="152400"/>
        </a:xfrm>
        <a:prstGeom prst="rect">
          <a:avLst/>
        </a:prstGeom>
        <a:solidFill>
          <a:srgbClr val="FFFFFF"/>
        </a:solidFill>
        <a:ln w="9525" cmpd="sng">
          <a:noFill/>
        </a:ln>
      </xdr:spPr>
      <xdr:txBody>
        <a:bodyPr vertOverflow="clip" wrap="square" lIns="36576" tIns="27432" rIns="36576" bIns="0"/>
        <a:p>
          <a:pPr algn="ctr">
            <a:defRPr/>
          </a:pPr>
          <a:r>
            <a:rPr lang="en-US" cap="none" sz="1000" b="0" i="0" u="none" baseline="0">
              <a:solidFill>
                <a:srgbClr val="000000"/>
              </a:solidFill>
            </a:rPr>
            <a:t>1
</a:t>
          </a:r>
          <a:r>
            <a:rPr lang="en-US" cap="none" sz="1000" b="0" i="0" u="none" baseline="0">
              <a:solidFill>
                <a:srgbClr val="000000"/>
              </a:solidFill>
            </a:rPr>
            <a:t>
</a:t>
          </a:r>
          <a:r>
            <a:rPr lang="en-US" cap="none" sz="1000" b="0"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38100</xdr:rowOff>
    </xdr:from>
    <xdr:to>
      <xdr:col>5</xdr:col>
      <xdr:colOff>0</xdr:colOff>
      <xdr:row>66</xdr:row>
      <xdr:rowOff>47625</xdr:rowOff>
    </xdr:to>
    <xdr:sp>
      <xdr:nvSpPr>
        <xdr:cNvPr id="1" name="Rectangle 1"/>
        <xdr:cNvSpPr>
          <a:spLocks/>
        </xdr:cNvSpPr>
      </xdr:nvSpPr>
      <xdr:spPr>
        <a:xfrm>
          <a:off x="0" y="11830050"/>
          <a:ext cx="6696075" cy="3714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Consolidated Balance Sheet should be read in conjunction with the Audited Financial Statements for the year ended 31 December 2006 and the accompanying explanatory notes attached to the interim financial statements)</a:t>
          </a:r>
        </a:p>
      </xdr:txBody>
    </xdr:sp>
    <xdr:clientData/>
  </xdr:twoCellAnchor>
  <xdr:twoCellAnchor>
    <xdr:from>
      <xdr:col>0</xdr:col>
      <xdr:colOff>0</xdr:colOff>
      <xdr:row>66</xdr:row>
      <xdr:rowOff>85725</xdr:rowOff>
    </xdr:from>
    <xdr:to>
      <xdr:col>5</xdr:col>
      <xdr:colOff>0</xdr:colOff>
      <xdr:row>67</xdr:row>
      <xdr:rowOff>95250</xdr:rowOff>
    </xdr:to>
    <xdr:sp>
      <xdr:nvSpPr>
        <xdr:cNvPr id="2" name="Rectangle 2"/>
        <xdr:cNvSpPr>
          <a:spLocks/>
        </xdr:cNvSpPr>
      </xdr:nvSpPr>
      <xdr:spPr>
        <a:xfrm>
          <a:off x="0" y="12239625"/>
          <a:ext cx="6696075" cy="190500"/>
        </a:xfrm>
        <a:prstGeom prst="rect">
          <a:avLst/>
        </a:prstGeom>
        <a:solidFill>
          <a:srgbClr val="FFFFFF"/>
        </a:solidFill>
        <a:ln w="9525" cmpd="sng">
          <a:noFill/>
        </a:ln>
      </xdr:spPr>
      <xdr:txBody>
        <a:bodyPr vertOverflow="clip" wrap="square" lIns="36576" tIns="27432" rIns="36576" bIns="0"/>
        <a:p>
          <a:pPr algn="ctr">
            <a:defRPr/>
          </a:pPr>
          <a:r>
            <a:rPr lang="en-US" cap="none" sz="1000" b="0"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11</xdr:col>
      <xdr:colOff>0</xdr:colOff>
      <xdr:row>8</xdr:row>
      <xdr:rowOff>0</xdr:rowOff>
    </xdr:to>
    <xdr:sp>
      <xdr:nvSpPr>
        <xdr:cNvPr id="1" name="Line 3"/>
        <xdr:cNvSpPr>
          <a:spLocks/>
        </xdr:cNvSpPr>
      </xdr:nvSpPr>
      <xdr:spPr>
        <a:xfrm>
          <a:off x="2362200" y="1552575"/>
          <a:ext cx="542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171450</xdr:colOff>
      <xdr:row>8</xdr:row>
      <xdr:rowOff>104775</xdr:rowOff>
    </xdr:from>
    <xdr:to>
      <xdr:col>7</xdr:col>
      <xdr:colOff>619125</xdr:colOff>
      <xdr:row>8</xdr:row>
      <xdr:rowOff>104775</xdr:rowOff>
    </xdr:to>
    <xdr:sp>
      <xdr:nvSpPr>
        <xdr:cNvPr id="2" name="Line 8"/>
        <xdr:cNvSpPr>
          <a:spLocks/>
        </xdr:cNvSpPr>
      </xdr:nvSpPr>
      <xdr:spPr>
        <a:xfrm>
          <a:off x="5667375" y="1657350"/>
          <a:ext cx="44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4</xdr:col>
      <xdr:colOff>0</xdr:colOff>
      <xdr:row>8</xdr:row>
      <xdr:rowOff>104775</xdr:rowOff>
    </xdr:from>
    <xdr:to>
      <xdr:col>4</xdr:col>
      <xdr:colOff>523875</xdr:colOff>
      <xdr:row>8</xdr:row>
      <xdr:rowOff>104775</xdr:rowOff>
    </xdr:to>
    <xdr:sp>
      <xdr:nvSpPr>
        <xdr:cNvPr id="3" name="Line 9"/>
        <xdr:cNvSpPr>
          <a:spLocks/>
        </xdr:cNvSpPr>
      </xdr:nvSpPr>
      <xdr:spPr>
        <a:xfrm>
          <a:off x="3238500" y="16573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0</xdr:col>
      <xdr:colOff>28575</xdr:colOff>
      <xdr:row>41</xdr:row>
      <xdr:rowOff>95250</xdr:rowOff>
    </xdr:from>
    <xdr:to>
      <xdr:col>13</xdr:col>
      <xdr:colOff>771525</xdr:colOff>
      <xdr:row>44</xdr:row>
      <xdr:rowOff>0</xdr:rowOff>
    </xdr:to>
    <xdr:sp>
      <xdr:nvSpPr>
        <xdr:cNvPr id="4" name="Rectangle 12"/>
        <xdr:cNvSpPr>
          <a:spLocks/>
        </xdr:cNvSpPr>
      </xdr:nvSpPr>
      <xdr:spPr>
        <a:xfrm>
          <a:off x="28575" y="9124950"/>
          <a:ext cx="9315450" cy="4857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Consolidated Statement of Changes in Equity should be read in conjunction with the Audited Financial Statements for the year ended 31 December 2006 and the accompanying explanatory notes attached to the interim financial statements)</a:t>
          </a:r>
        </a:p>
      </xdr:txBody>
    </xdr:sp>
    <xdr:clientData/>
  </xdr:twoCellAnchor>
  <xdr:twoCellAnchor>
    <xdr:from>
      <xdr:col>0</xdr:col>
      <xdr:colOff>0</xdr:colOff>
      <xdr:row>45</xdr:row>
      <xdr:rowOff>57150</xdr:rowOff>
    </xdr:from>
    <xdr:to>
      <xdr:col>13</xdr:col>
      <xdr:colOff>733425</xdr:colOff>
      <xdr:row>46</xdr:row>
      <xdr:rowOff>133350</xdr:rowOff>
    </xdr:to>
    <xdr:sp>
      <xdr:nvSpPr>
        <xdr:cNvPr id="5" name="Rectangle 13"/>
        <xdr:cNvSpPr>
          <a:spLocks/>
        </xdr:cNvSpPr>
      </xdr:nvSpPr>
      <xdr:spPr>
        <a:xfrm>
          <a:off x="0" y="9820275"/>
          <a:ext cx="9305925" cy="219075"/>
        </a:xfrm>
        <a:prstGeom prst="rect">
          <a:avLst/>
        </a:prstGeom>
        <a:solidFill>
          <a:srgbClr val="FFFFFF"/>
        </a:solidFill>
        <a:ln w="9525" cmpd="sng">
          <a:noFill/>
        </a:ln>
      </xdr:spPr>
      <xdr:txBody>
        <a:bodyPr vertOverflow="clip" wrap="square" lIns="36576" tIns="27432" rIns="36576" bIns="0"/>
        <a:p>
          <a:pPr algn="ctr">
            <a:defRPr/>
          </a:pPr>
          <a:r>
            <a:rPr lang="en-US" cap="none" sz="1000" b="0" i="0" u="none" baseline="0">
              <a:solidFill>
                <a:srgbClr val="000000"/>
              </a:solidFill>
            </a:rPr>
            <a:t>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152400</xdr:rowOff>
    </xdr:from>
    <xdr:to>
      <xdr:col>4</xdr:col>
      <xdr:colOff>885825</xdr:colOff>
      <xdr:row>60</xdr:row>
      <xdr:rowOff>85725</xdr:rowOff>
    </xdr:to>
    <xdr:sp>
      <xdr:nvSpPr>
        <xdr:cNvPr id="1" name="Rectangle 1"/>
        <xdr:cNvSpPr>
          <a:spLocks/>
        </xdr:cNvSpPr>
      </xdr:nvSpPr>
      <xdr:spPr>
        <a:xfrm>
          <a:off x="0" y="9220200"/>
          <a:ext cx="6305550" cy="333375"/>
        </a:xfrm>
        <a:prstGeom prst="rect">
          <a:avLst/>
        </a:prstGeom>
        <a:solidFill>
          <a:srgbClr val="FFFFFF"/>
        </a:solidFill>
        <a:ln w="9525" cmpd="sng">
          <a:noFill/>
        </a:ln>
      </xdr:spPr>
      <xdr:txBody>
        <a:bodyPr vertOverflow="clip" wrap="square" lIns="36576" tIns="27432" rIns="36576" bIns="0"/>
        <a:p>
          <a:pPr algn="ctr">
            <a:defRPr/>
          </a:pPr>
          <a:r>
            <a:rPr lang="en-US" cap="none" sz="1000" b="0" i="0" u="none" baseline="0">
              <a:solidFill>
                <a:srgbClr val="000000"/>
              </a:solidFill>
            </a:rPr>
            <a:t>4</a:t>
          </a:r>
        </a:p>
      </xdr:txBody>
    </xdr:sp>
    <xdr:clientData/>
  </xdr:twoCellAnchor>
  <xdr:twoCellAnchor>
    <xdr:from>
      <xdr:col>0</xdr:col>
      <xdr:colOff>0</xdr:colOff>
      <xdr:row>47</xdr:row>
      <xdr:rowOff>142875</xdr:rowOff>
    </xdr:from>
    <xdr:to>
      <xdr:col>4</xdr:col>
      <xdr:colOff>885825</xdr:colOff>
      <xdr:row>57</xdr:row>
      <xdr:rowOff>47625</xdr:rowOff>
    </xdr:to>
    <xdr:sp>
      <xdr:nvSpPr>
        <xdr:cNvPr id="2" name="Rectangle 2"/>
        <xdr:cNvSpPr>
          <a:spLocks/>
        </xdr:cNvSpPr>
      </xdr:nvSpPr>
      <xdr:spPr>
        <a:xfrm>
          <a:off x="0" y="8210550"/>
          <a:ext cx="6305550" cy="7048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Consolidated Cash Flow Statement should be read in conjunction with the Audited Financial Statements for the year ended 31 December 2006 and the accompanying explanatory notes attached to the interim financial statements)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HP\2007%20CONSOLIDATION\2nd%20Qtr%202007%20Consolidation%20-%20June%2007\Group%20Conso%20-%20June%202007%20-%2027.0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HHB Group"/>
      <sheetName val="Income Stmt"/>
      <sheetName val="IS &amp; BS(SEGMENT)"/>
      <sheetName val="CAJ"/>
      <sheetName val="PAJ"/>
      <sheetName val="Prepaid Land"/>
      <sheetName val="Summary-Co"/>
      <sheetName val="B.Sheet"/>
      <sheetName val="N1- Hotel &amp; exhibition"/>
      <sheetName val="N2-PPE"/>
      <sheetName val="N3-Land held &amp; dev cost"/>
      <sheetName val="Cash Flow-Ext"/>
      <sheetName val="Group-CF"/>
      <sheetName val="9th Sch"/>
      <sheetName val="Equity"/>
      <sheetName val="COST OF INV"/>
      <sheetName val="MCH-RR"/>
      <sheetName val="MWBP IP to PPE"/>
      <sheetName val="Revaluation Rev"/>
      <sheetName val="MI"/>
      <sheetName val="MI-CHHT"/>
      <sheetName val="MI-MCH"/>
      <sheetName val="MegaPalm-FairValue"/>
      <sheetName val="OPN-ADJ"/>
      <sheetName val="MI (2)"/>
      <sheetName val="Prov for doubtful debts"/>
      <sheetName val="Prov for D.debts"/>
      <sheetName val="Baddebts-WOff"/>
      <sheetName val="Staff costs"/>
      <sheetName val="Finance costs"/>
      <sheetName val="Other Exp &amp; Income"/>
      <sheetName val="Q shares"/>
      <sheetName val="Sheet2"/>
    </sheetNames>
    <sheetDataSet>
      <sheetData sheetId="8">
        <row r="299">
          <cell r="CN299">
            <v>158793346.15348837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1"/>
  <sheetViews>
    <sheetView showGridLines="0" view="pageBreakPreview" zoomScaleNormal="70" zoomScaleSheetLayoutView="100" zoomScalePageLayoutView="0" workbookViewId="0" topLeftCell="A43">
      <selection activeCell="G19" sqref="G19"/>
    </sheetView>
  </sheetViews>
  <sheetFormatPr defaultColWidth="8.88671875" defaultRowHeight="15.75"/>
  <cols>
    <col min="1" max="1" width="24.10546875" style="18" customWidth="1"/>
    <col min="2" max="2" width="4.99609375" style="25" customWidth="1"/>
    <col min="3" max="3" width="12.3359375" style="17" customWidth="1"/>
    <col min="4" max="4" width="0.88671875" style="19" customWidth="1"/>
    <col min="5" max="5" width="12.6640625" style="17" customWidth="1"/>
    <col min="6" max="6" width="0.88671875" style="19" customWidth="1"/>
    <col min="7" max="7" width="12.3359375" style="17" customWidth="1"/>
    <col min="8" max="8" width="0.78125" style="19" customWidth="1"/>
    <col min="9" max="9" width="12.6640625" style="17" customWidth="1"/>
    <col min="10" max="10" width="1.99609375" style="17" hidden="1" customWidth="1"/>
    <col min="11" max="16384" width="8.88671875" style="17" customWidth="1"/>
  </cols>
  <sheetData>
    <row r="1" ht="14.25">
      <c r="C1" s="75">
        <v>1000</v>
      </c>
    </row>
    <row r="3" ht="23.25" customHeight="1"/>
    <row r="4" spans="1:10" ht="15.75">
      <c r="A4" s="180" t="s">
        <v>12</v>
      </c>
      <c r="B4" s="180"/>
      <c r="C4" s="180"/>
      <c r="D4" s="180"/>
      <c r="E4" s="180"/>
      <c r="F4" s="180"/>
      <c r="G4" s="180"/>
      <c r="H4" s="180"/>
      <c r="I4" s="180"/>
      <c r="J4" s="180"/>
    </row>
    <row r="5" spans="4:8" ht="4.5" customHeight="1">
      <c r="D5" s="17"/>
      <c r="H5" s="17"/>
    </row>
    <row r="6" spans="1:9" ht="15">
      <c r="A6" s="109" t="s">
        <v>48</v>
      </c>
      <c r="B6" s="100"/>
      <c r="C6" s="101"/>
      <c r="D6" s="101"/>
      <c r="E6" s="101"/>
      <c r="F6" s="101"/>
      <c r="G6" s="101"/>
      <c r="H6" s="101"/>
      <c r="I6" s="101"/>
    </row>
    <row r="7" spans="1:9" ht="15">
      <c r="A7" s="110" t="s">
        <v>127</v>
      </c>
      <c r="B7" s="100"/>
      <c r="C7" s="102"/>
      <c r="D7" s="102"/>
      <c r="E7" s="102"/>
      <c r="F7" s="103"/>
      <c r="G7" s="102"/>
      <c r="H7" s="102"/>
      <c r="I7" s="102"/>
    </row>
    <row r="8" spans="1:9" ht="14.25">
      <c r="A8" s="17" t="s">
        <v>35</v>
      </c>
      <c r="B8" s="104"/>
      <c r="C8" s="102"/>
      <c r="D8" s="102"/>
      <c r="E8" s="102"/>
      <c r="F8" s="103"/>
      <c r="G8" s="102"/>
      <c r="H8" s="102"/>
      <c r="I8" s="102"/>
    </row>
    <row r="9" spans="1:9" ht="6" customHeight="1">
      <c r="A9" s="102"/>
      <c r="B9" s="104"/>
      <c r="C9" s="102"/>
      <c r="D9" s="102"/>
      <c r="E9" s="102"/>
      <c r="F9" s="103"/>
      <c r="G9" s="102"/>
      <c r="H9" s="102"/>
      <c r="I9" s="102"/>
    </row>
    <row r="10" spans="1:9" ht="14.25">
      <c r="A10" s="111"/>
      <c r="B10" s="112"/>
      <c r="C10" s="179" t="s">
        <v>98</v>
      </c>
      <c r="D10" s="179"/>
      <c r="E10" s="179"/>
      <c r="F10" s="30"/>
      <c r="G10" s="179" t="s">
        <v>99</v>
      </c>
      <c r="H10" s="179"/>
      <c r="I10" s="179"/>
    </row>
    <row r="11" spans="1:9" ht="5.25" customHeight="1">
      <c r="A11" s="113"/>
      <c r="B11" s="114"/>
      <c r="C11" s="4"/>
      <c r="D11" s="4"/>
      <c r="E11" s="4"/>
      <c r="F11" s="30"/>
      <c r="G11" s="4"/>
      <c r="H11" s="4"/>
      <c r="I11" s="4"/>
    </row>
    <row r="12" spans="1:9" ht="14.25">
      <c r="A12" s="113"/>
      <c r="B12" s="114"/>
      <c r="C12" s="115">
        <v>39447</v>
      </c>
      <c r="D12" s="116"/>
      <c r="E12" s="115">
        <v>39082</v>
      </c>
      <c r="F12" s="116"/>
      <c r="G12" s="115">
        <f>+C12</f>
        <v>39447</v>
      </c>
      <c r="H12" s="116"/>
      <c r="I12" s="115">
        <f>+E12</f>
        <v>39082</v>
      </c>
    </row>
    <row r="13" spans="1:9" ht="36">
      <c r="A13" s="113"/>
      <c r="B13" s="97" t="s">
        <v>52</v>
      </c>
      <c r="C13" s="98" t="s">
        <v>115</v>
      </c>
      <c r="D13" s="99"/>
      <c r="E13" s="98" t="s">
        <v>116</v>
      </c>
      <c r="F13" s="99"/>
      <c r="G13" s="98" t="s">
        <v>117</v>
      </c>
      <c r="H13" s="99"/>
      <c r="I13" s="98" t="s">
        <v>118</v>
      </c>
    </row>
    <row r="14" spans="1:9" ht="14.25">
      <c r="A14" s="113"/>
      <c r="B14" s="114"/>
      <c r="C14" s="4" t="s">
        <v>0</v>
      </c>
      <c r="D14" s="117"/>
      <c r="E14" s="4" t="s">
        <v>0</v>
      </c>
      <c r="F14" s="117"/>
      <c r="G14" s="4" t="s">
        <v>0</v>
      </c>
      <c r="H14" s="117"/>
      <c r="I14" s="4" t="s">
        <v>0</v>
      </c>
    </row>
    <row r="15" spans="1:9" ht="14.25">
      <c r="A15" s="113"/>
      <c r="B15" s="114"/>
      <c r="C15" s="4"/>
      <c r="D15" s="117"/>
      <c r="E15" s="118" t="s">
        <v>85</v>
      </c>
      <c r="F15" s="119"/>
      <c r="G15" s="118"/>
      <c r="H15" s="119"/>
      <c r="I15" s="118" t="s">
        <v>85</v>
      </c>
    </row>
    <row r="16" spans="1:9" ht="9" customHeight="1">
      <c r="A16" s="113"/>
      <c r="B16" s="114"/>
      <c r="C16" s="7"/>
      <c r="D16" s="8"/>
      <c r="E16" s="120"/>
      <c r="F16" s="121"/>
      <c r="G16" s="120"/>
      <c r="H16" s="121"/>
      <c r="I16" s="120"/>
    </row>
    <row r="17" spans="1:10" ht="14.25">
      <c r="A17" s="90" t="s">
        <v>13</v>
      </c>
      <c r="B17" s="122">
        <v>4</v>
      </c>
      <c r="C17" s="123">
        <v>65786</v>
      </c>
      <c r="D17" s="124"/>
      <c r="E17" s="123">
        <v>60981</v>
      </c>
      <c r="F17" s="124"/>
      <c r="G17" s="123">
        <v>256112</v>
      </c>
      <c r="H17" s="124"/>
      <c r="I17" s="123">
        <v>213165</v>
      </c>
      <c r="J17" s="23"/>
    </row>
    <row r="18" spans="1:10" ht="14.25">
      <c r="A18" s="90"/>
      <c r="B18" s="122"/>
      <c r="C18" s="123"/>
      <c r="D18" s="124"/>
      <c r="E18" s="123"/>
      <c r="F18" s="124"/>
      <c r="G18" s="123"/>
      <c r="H18" s="124"/>
      <c r="I18" s="123"/>
      <c r="J18" s="23"/>
    </row>
    <row r="19" spans="1:10" ht="14.25">
      <c r="A19" s="90" t="s">
        <v>14</v>
      </c>
      <c r="B19" s="122"/>
      <c r="C19" s="125">
        <v>-24424</v>
      </c>
      <c r="D19" s="124"/>
      <c r="E19" s="123">
        <v>-18491</v>
      </c>
      <c r="F19" s="124"/>
      <c r="G19" s="125">
        <v>-107901</v>
      </c>
      <c r="H19" s="124"/>
      <c r="I19" s="125">
        <v>-83197</v>
      </c>
      <c r="J19" s="23"/>
    </row>
    <row r="20" spans="1:10" ht="14.25">
      <c r="A20" s="90"/>
      <c r="B20" s="122"/>
      <c r="C20" s="126"/>
      <c r="D20" s="124"/>
      <c r="E20" s="126"/>
      <c r="F20" s="124"/>
      <c r="G20" s="126"/>
      <c r="H20" s="124"/>
      <c r="I20" s="126"/>
      <c r="J20" s="23"/>
    </row>
    <row r="21" spans="1:10" ht="14.25">
      <c r="A21" s="90" t="s">
        <v>15</v>
      </c>
      <c r="B21" s="122"/>
      <c r="C21" s="123">
        <f>SUM(C17:C19)</f>
        <v>41362</v>
      </c>
      <c r="D21" s="124"/>
      <c r="E21" s="127">
        <f>SUM(E17:E19)</f>
        <v>42490</v>
      </c>
      <c r="F21" s="124"/>
      <c r="G21" s="123">
        <f>SUM(G17:G19)</f>
        <v>148211</v>
      </c>
      <c r="H21" s="124"/>
      <c r="I21" s="123">
        <f>SUM(I17:I19)</f>
        <v>129968</v>
      </c>
      <c r="J21" s="23"/>
    </row>
    <row r="22" spans="1:10" ht="14.25">
      <c r="A22" s="90"/>
      <c r="B22" s="122"/>
      <c r="C22" s="123"/>
      <c r="D22" s="124"/>
      <c r="E22" s="127"/>
      <c r="F22" s="124"/>
      <c r="G22" s="123"/>
      <c r="H22" s="124"/>
      <c r="I22" s="123"/>
      <c r="J22" s="23"/>
    </row>
    <row r="23" spans="1:10" ht="14.25">
      <c r="A23" s="90" t="s">
        <v>16</v>
      </c>
      <c r="B23" s="122"/>
      <c r="C23" s="123">
        <v>89479</v>
      </c>
      <c r="D23" s="124"/>
      <c r="E23" s="127">
        <v>7501</v>
      </c>
      <c r="F23" s="124"/>
      <c r="G23" s="123">
        <v>104706</v>
      </c>
      <c r="H23" s="124"/>
      <c r="I23" s="123">
        <v>15846</v>
      </c>
      <c r="J23" s="23"/>
    </row>
    <row r="24" spans="1:10" ht="14.25">
      <c r="A24" s="90"/>
      <c r="B24" s="122"/>
      <c r="C24" s="123"/>
      <c r="D24" s="124"/>
      <c r="E24" s="127"/>
      <c r="F24" s="124"/>
      <c r="G24" s="123"/>
      <c r="H24" s="124"/>
      <c r="I24" s="123"/>
      <c r="J24" s="23"/>
    </row>
    <row r="25" spans="1:10" ht="13.5" customHeight="1">
      <c r="A25" s="90" t="s">
        <v>93</v>
      </c>
      <c r="B25" s="122"/>
      <c r="C25" s="123">
        <v>-2855</v>
      </c>
      <c r="D25" s="124"/>
      <c r="E25" s="127">
        <v>3086</v>
      </c>
      <c r="F25" s="124"/>
      <c r="G25" s="123">
        <v>-8693</v>
      </c>
      <c r="H25" s="124"/>
      <c r="I25" s="123">
        <v>-2115</v>
      </c>
      <c r="J25" s="23"/>
    </row>
    <row r="26" spans="1:10" ht="14.25">
      <c r="A26" s="90"/>
      <c r="B26" s="122"/>
      <c r="C26" s="123"/>
      <c r="D26" s="124"/>
      <c r="E26" s="127"/>
      <c r="F26" s="124"/>
      <c r="G26" s="123"/>
      <c r="H26" s="124"/>
      <c r="I26" s="123"/>
      <c r="J26" s="23"/>
    </row>
    <row r="27" spans="1:10" ht="14.25">
      <c r="A27" s="90" t="s">
        <v>17</v>
      </c>
      <c r="B27" s="122"/>
      <c r="C27" s="123">
        <v>-8011</v>
      </c>
      <c r="D27" s="124"/>
      <c r="E27" s="127">
        <v>740</v>
      </c>
      <c r="F27" s="124"/>
      <c r="G27" s="123">
        <v>-24103</v>
      </c>
      <c r="H27" s="124"/>
      <c r="I27" s="123">
        <v>-18767</v>
      </c>
      <c r="J27" s="23"/>
    </row>
    <row r="28" spans="1:10" ht="14.25">
      <c r="A28" s="90"/>
      <c r="B28" s="122"/>
      <c r="C28" s="123"/>
      <c r="D28" s="124"/>
      <c r="E28" s="127"/>
      <c r="F28" s="124"/>
      <c r="G28" s="123"/>
      <c r="H28" s="124"/>
      <c r="I28" s="123"/>
      <c r="J28" s="23"/>
    </row>
    <row r="29" spans="1:10" ht="14.25">
      <c r="A29" s="90" t="s">
        <v>18</v>
      </c>
      <c r="B29" s="122"/>
      <c r="C29" s="125">
        <v>-24360</v>
      </c>
      <c r="D29" s="124"/>
      <c r="E29" s="128">
        <v>-42315</v>
      </c>
      <c r="F29" s="124"/>
      <c r="G29" s="125">
        <v>-83487</v>
      </c>
      <c r="H29" s="124"/>
      <c r="I29" s="125">
        <v>-107759</v>
      </c>
      <c r="J29" s="23"/>
    </row>
    <row r="30" spans="1:10" ht="9.75" customHeight="1">
      <c r="A30" s="90"/>
      <c r="B30" s="122"/>
      <c r="C30" s="126"/>
      <c r="D30" s="124"/>
      <c r="E30" s="129"/>
      <c r="F30" s="124"/>
      <c r="G30" s="126"/>
      <c r="H30" s="124"/>
      <c r="I30" s="126"/>
      <c r="J30" s="23"/>
    </row>
    <row r="31" spans="1:10" ht="14.25">
      <c r="A31" s="90" t="s">
        <v>91</v>
      </c>
      <c r="B31" s="122">
        <v>4</v>
      </c>
      <c r="C31" s="123">
        <f>SUM(C21:C29)</f>
        <v>95615</v>
      </c>
      <c r="D31" s="124"/>
      <c r="E31" s="127">
        <f>SUM(E21:E29)</f>
        <v>11502</v>
      </c>
      <c r="F31" s="124"/>
      <c r="G31" s="123">
        <f>SUM(G21:G29)</f>
        <v>136634</v>
      </c>
      <c r="H31" s="124"/>
      <c r="I31" s="123">
        <f>SUM(I21:I29)</f>
        <v>17173</v>
      </c>
      <c r="J31" s="23"/>
    </row>
    <row r="32" spans="1:9" ht="14.25">
      <c r="A32" s="113"/>
      <c r="B32" s="122"/>
      <c r="C32" s="2"/>
      <c r="D32" s="9"/>
      <c r="E32" s="130"/>
      <c r="F32" s="9"/>
      <c r="G32" s="2"/>
      <c r="H32" s="9"/>
      <c r="I32" s="2"/>
    </row>
    <row r="33" spans="1:9" ht="14.25">
      <c r="A33" s="90" t="s">
        <v>83</v>
      </c>
      <c r="B33" s="122"/>
      <c r="C33" s="124">
        <v>-12379</v>
      </c>
      <c r="D33" s="124"/>
      <c r="E33" s="131">
        <v>-13045</v>
      </c>
      <c r="F33" s="124"/>
      <c r="G33" s="124">
        <v>-50871</v>
      </c>
      <c r="H33" s="124"/>
      <c r="I33" s="124">
        <v>-51019</v>
      </c>
    </row>
    <row r="34" spans="1:9" ht="14.25">
      <c r="A34" s="90"/>
      <c r="B34" s="122"/>
      <c r="C34" s="124"/>
      <c r="D34" s="124"/>
      <c r="E34" s="131"/>
      <c r="F34" s="124"/>
      <c r="G34" s="124"/>
      <c r="H34" s="124"/>
      <c r="I34" s="124"/>
    </row>
    <row r="35" spans="1:9" ht="14.25">
      <c r="A35" s="90" t="s">
        <v>47</v>
      </c>
      <c r="B35" s="122"/>
      <c r="C35" s="125">
        <v>-225</v>
      </c>
      <c r="D35" s="124"/>
      <c r="E35" s="128">
        <v>-243</v>
      </c>
      <c r="F35" s="124"/>
      <c r="G35" s="125">
        <v>-290</v>
      </c>
      <c r="H35" s="124"/>
      <c r="I35" s="125">
        <v>-119</v>
      </c>
    </row>
    <row r="36" spans="1:9" ht="9" customHeight="1">
      <c r="A36" s="132"/>
      <c r="B36" s="122"/>
      <c r="C36" s="123"/>
      <c r="D36" s="124"/>
      <c r="E36" s="123"/>
      <c r="F36" s="124"/>
      <c r="G36" s="123"/>
      <c r="H36" s="85"/>
      <c r="I36" s="123"/>
    </row>
    <row r="37" spans="1:9" ht="14.25">
      <c r="A37" s="90" t="s">
        <v>89</v>
      </c>
      <c r="B37" s="122"/>
      <c r="C37" s="123">
        <f>SUM(C31:C35)</f>
        <v>83011</v>
      </c>
      <c r="D37" s="124"/>
      <c r="E37" s="123">
        <f>SUM(E31:E35)</f>
        <v>-1786</v>
      </c>
      <c r="F37" s="124"/>
      <c r="G37" s="123">
        <f>SUM(G31:G35)</f>
        <v>85473</v>
      </c>
      <c r="H37" s="124"/>
      <c r="I37" s="123">
        <f>SUM(I31:I35)</f>
        <v>-33965</v>
      </c>
    </row>
    <row r="38" spans="1:9" ht="14.25">
      <c r="A38" s="90"/>
      <c r="B38" s="122"/>
      <c r="C38" s="123"/>
      <c r="D38" s="124"/>
      <c r="E38" s="123"/>
      <c r="F38" s="124"/>
      <c r="G38" s="123"/>
      <c r="H38" s="124"/>
      <c r="I38" s="123"/>
    </row>
    <row r="39" spans="1:9" ht="14.25">
      <c r="A39" s="90" t="s">
        <v>19</v>
      </c>
      <c r="B39" s="122">
        <v>19</v>
      </c>
      <c r="C39" s="123"/>
      <c r="D39" s="124"/>
      <c r="E39" s="123"/>
      <c r="F39" s="124"/>
      <c r="G39" s="123"/>
      <c r="H39" s="124"/>
      <c r="I39" s="123"/>
    </row>
    <row r="40" spans="1:9" ht="14.25">
      <c r="A40" s="133" t="s">
        <v>45</v>
      </c>
      <c r="B40" s="134"/>
      <c r="C40" s="125">
        <v>22315</v>
      </c>
      <c r="D40" s="124"/>
      <c r="E40" s="125">
        <v>-1757</v>
      </c>
      <c r="F40" s="124"/>
      <c r="G40" s="125">
        <v>21889</v>
      </c>
      <c r="H40" s="124"/>
      <c r="I40" s="125">
        <v>-2065</v>
      </c>
    </row>
    <row r="41" spans="1:9" ht="7.5" customHeight="1">
      <c r="A41" s="90"/>
      <c r="B41" s="122"/>
      <c r="C41" s="123"/>
      <c r="D41" s="124"/>
      <c r="E41" s="123"/>
      <c r="F41" s="124"/>
      <c r="G41" s="123"/>
      <c r="H41" s="124"/>
      <c r="I41" s="123"/>
    </row>
    <row r="42" spans="1:9" ht="15" thickBot="1">
      <c r="A42" s="90" t="s">
        <v>90</v>
      </c>
      <c r="B42" s="122"/>
      <c r="C42" s="135">
        <f>SUM(C37:C40)</f>
        <v>105326</v>
      </c>
      <c r="D42" s="124"/>
      <c r="E42" s="135">
        <f>SUM(E37:E40)</f>
        <v>-3543</v>
      </c>
      <c r="F42" s="124"/>
      <c r="G42" s="135">
        <f>SUM(G37:G40)</f>
        <v>107362</v>
      </c>
      <c r="H42" s="124"/>
      <c r="I42" s="135">
        <f>SUM(I37:I40)</f>
        <v>-36030</v>
      </c>
    </row>
    <row r="43" spans="1:9" ht="11.25" customHeight="1" thickTop="1">
      <c r="A43" s="90"/>
      <c r="B43" s="122"/>
      <c r="C43" s="123"/>
      <c r="D43" s="124"/>
      <c r="E43" s="123"/>
      <c r="F43" s="124"/>
      <c r="G43" s="123"/>
      <c r="H43" s="124"/>
      <c r="I43" s="123"/>
    </row>
    <row r="44" spans="1:9" ht="7.5" customHeight="1">
      <c r="A44" s="105"/>
      <c r="B44" s="106"/>
      <c r="C44" s="107"/>
      <c r="D44" s="108"/>
      <c r="E44" s="107"/>
      <c r="F44" s="108"/>
      <c r="G44" s="107"/>
      <c r="H44" s="108"/>
      <c r="I44" s="107"/>
    </row>
    <row r="45" spans="1:9" ht="14.25">
      <c r="A45" s="139" t="s">
        <v>71</v>
      </c>
      <c r="B45" s="140"/>
      <c r="C45" s="94"/>
      <c r="D45" s="93"/>
      <c r="E45" s="94"/>
      <c r="F45" s="93"/>
      <c r="G45" s="94"/>
      <c r="H45" s="93"/>
      <c r="I45" s="94"/>
    </row>
    <row r="46" spans="1:9" ht="7.5" customHeight="1">
      <c r="A46" s="141"/>
      <c r="B46" s="140"/>
      <c r="C46" s="94"/>
      <c r="D46" s="93"/>
      <c r="E46" s="94"/>
      <c r="F46" s="93"/>
      <c r="G46" s="94"/>
      <c r="H46" s="93"/>
      <c r="I46" s="94"/>
    </row>
    <row r="47" spans="1:9" ht="15" customHeight="1">
      <c r="A47" s="141" t="s">
        <v>77</v>
      </c>
      <c r="B47" s="140"/>
      <c r="C47" s="94">
        <f>C42-C48</f>
        <v>105560</v>
      </c>
      <c r="D47" s="94"/>
      <c r="E47" s="94">
        <v>-3267</v>
      </c>
      <c r="F47" s="94"/>
      <c r="G47" s="94">
        <f>G42-G48</f>
        <v>107937</v>
      </c>
      <c r="H47" s="94"/>
      <c r="I47" s="94">
        <v>-32689</v>
      </c>
    </row>
    <row r="48" spans="1:9" ht="15" customHeight="1">
      <c r="A48" s="141" t="s">
        <v>11</v>
      </c>
      <c r="B48" s="140"/>
      <c r="C48" s="95">
        <f>G48+341</f>
        <v>-234</v>
      </c>
      <c r="D48" s="93"/>
      <c r="E48" s="95">
        <v>-276</v>
      </c>
      <c r="F48" s="93"/>
      <c r="G48" s="95">
        <v>-575</v>
      </c>
      <c r="H48" s="93"/>
      <c r="I48" s="95">
        <v>-3341</v>
      </c>
    </row>
    <row r="49" spans="1:9" ht="8.25" customHeight="1">
      <c r="A49" s="141"/>
      <c r="B49" s="140"/>
      <c r="C49" s="94"/>
      <c r="D49" s="93"/>
      <c r="E49" s="94"/>
      <c r="F49" s="93"/>
      <c r="G49" s="94"/>
      <c r="H49" s="93"/>
      <c r="I49" s="94"/>
    </row>
    <row r="50" spans="1:9" ht="15" thickBot="1">
      <c r="A50" s="141"/>
      <c r="B50" s="140"/>
      <c r="C50" s="138">
        <f>SUM(C47:C49)</f>
        <v>105326</v>
      </c>
      <c r="D50" s="93"/>
      <c r="E50" s="138">
        <f>SUM(E47:E49)</f>
        <v>-3543</v>
      </c>
      <c r="F50" s="93"/>
      <c r="G50" s="138">
        <f>SUM(G47:G49)</f>
        <v>107362</v>
      </c>
      <c r="H50" s="93"/>
      <c r="I50" s="138">
        <f>SUM(I47:I49)</f>
        <v>-36030</v>
      </c>
    </row>
    <row r="51" spans="1:9" ht="6.75" customHeight="1" thickTop="1">
      <c r="A51" s="142"/>
      <c r="B51" s="140"/>
      <c r="C51" s="94"/>
      <c r="D51" s="93"/>
      <c r="E51" s="94"/>
      <c r="F51" s="93"/>
      <c r="G51" s="94"/>
      <c r="H51" s="93"/>
      <c r="I51" s="94"/>
    </row>
    <row r="52" spans="1:9" ht="5.25" customHeight="1">
      <c r="A52" s="112"/>
      <c r="B52" s="140"/>
      <c r="C52" s="143"/>
      <c r="D52" s="144"/>
      <c r="E52" s="143"/>
      <c r="F52" s="144"/>
      <c r="G52" s="143"/>
      <c r="H52" s="144"/>
      <c r="I52" s="96"/>
    </row>
    <row r="53" spans="1:9" ht="42.75" customHeight="1">
      <c r="A53" s="145" t="s">
        <v>94</v>
      </c>
      <c r="B53" s="112"/>
      <c r="C53" s="96"/>
      <c r="D53" s="146"/>
      <c r="E53" s="96"/>
      <c r="F53" s="146"/>
      <c r="G53" s="96"/>
      <c r="H53" s="146"/>
      <c r="I53" s="96"/>
    </row>
    <row r="54" spans="1:9" ht="10.5" customHeight="1">
      <c r="A54" s="112"/>
      <c r="B54" s="112"/>
      <c r="C54" s="96"/>
      <c r="D54" s="146"/>
      <c r="E54" s="96"/>
      <c r="F54" s="146"/>
      <c r="G54" s="96"/>
      <c r="H54" s="146"/>
      <c r="I54" s="96"/>
    </row>
    <row r="55" spans="1:9" ht="15" customHeight="1">
      <c r="A55" s="147" t="s">
        <v>95</v>
      </c>
      <c r="B55" s="148" t="s">
        <v>76</v>
      </c>
      <c r="C55" s="149">
        <f>+C47/'Balance Sheet'!C38*100</f>
        <v>38.28702209229363</v>
      </c>
      <c r="D55" s="150"/>
      <c r="E55" s="149">
        <f>+E47/'Balance Sheet'!E38*100</f>
        <v>-1.1849535920379244</v>
      </c>
      <c r="F55" s="150"/>
      <c r="G55" s="149">
        <f>+G47/'Balance Sheet'!C38*100</f>
        <v>39.14916922675159</v>
      </c>
      <c r="H55" s="150"/>
      <c r="I55" s="149">
        <f>+I47/'Balance Sheet'!E38*100</f>
        <v>-11.856427294192748</v>
      </c>
    </row>
    <row r="56" spans="1:9" ht="15" customHeight="1">
      <c r="A56" s="147" t="s">
        <v>96</v>
      </c>
      <c r="B56" s="148" t="s">
        <v>86</v>
      </c>
      <c r="C56" s="151" t="s">
        <v>87</v>
      </c>
      <c r="D56" s="150"/>
      <c r="E56" s="151" t="s">
        <v>87</v>
      </c>
      <c r="F56" s="150"/>
      <c r="G56" s="151" t="s">
        <v>87</v>
      </c>
      <c r="H56" s="150"/>
      <c r="I56" s="151" t="s">
        <v>87</v>
      </c>
    </row>
    <row r="57" spans="2:9" ht="18.75" customHeight="1">
      <c r="B57" s="71"/>
      <c r="C57" s="26"/>
      <c r="D57" s="27"/>
      <c r="E57" s="26"/>
      <c r="F57" s="27"/>
      <c r="G57" s="26"/>
      <c r="H57" s="27"/>
      <c r="I57" s="26"/>
    </row>
    <row r="58" ht="15" customHeight="1"/>
    <row r="59" spans="1:9" ht="15" customHeight="1">
      <c r="A59" s="28"/>
      <c r="B59" s="55"/>
      <c r="C59" s="29"/>
      <c r="D59" s="29"/>
      <c r="E59" s="29"/>
      <c r="F59" s="29"/>
      <c r="G59" s="29"/>
      <c r="H59" s="29"/>
      <c r="I59" s="29"/>
    </row>
    <row r="60" spans="1:2" ht="15" customHeight="1">
      <c r="A60" s="20"/>
      <c r="B60" s="55"/>
    </row>
    <row r="61" spans="1:2" ht="9" customHeight="1">
      <c r="A61" s="20"/>
      <c r="B61" s="55"/>
    </row>
  </sheetData>
  <sheetProtection/>
  <mergeCells count="3">
    <mergeCell ref="C10:E10"/>
    <mergeCell ref="G10:I10"/>
    <mergeCell ref="A4:J4"/>
  </mergeCells>
  <printOptions horizontalCentered="1"/>
  <pageMargins left="0.5" right="0.5" top="0.5" bottom="0.25" header="0.5" footer="0.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4:H68"/>
  <sheetViews>
    <sheetView showGridLines="0" tabSelected="1" view="pageBreakPreview" zoomScaleNormal="75" zoomScaleSheetLayoutView="100" zoomScalePageLayoutView="0" workbookViewId="0" topLeftCell="A1">
      <selection activeCell="A59" sqref="A59"/>
    </sheetView>
  </sheetViews>
  <sheetFormatPr defaultColWidth="8.88671875" defaultRowHeight="15.75"/>
  <cols>
    <col min="1" max="1" width="40.77734375" style="19" customWidth="1"/>
    <col min="2" max="2" width="4.5546875" style="64" bestFit="1" customWidth="1"/>
    <col min="3" max="3" width="15.77734375" style="17" customWidth="1"/>
    <col min="4" max="4" width="1.88671875" style="17" customWidth="1"/>
    <col min="5" max="5" width="15.10546875" style="17" customWidth="1"/>
    <col min="6" max="6" width="4.21484375" style="17" customWidth="1"/>
    <col min="7" max="16384" width="8.88671875" style="17" customWidth="1"/>
  </cols>
  <sheetData>
    <row r="3" ht="27.75" customHeight="1"/>
    <row r="4" spans="1:6" ht="15">
      <c r="A4" s="182" t="s">
        <v>12</v>
      </c>
      <c r="B4" s="182"/>
      <c r="C4" s="182"/>
      <c r="D4" s="182"/>
      <c r="E4" s="182"/>
      <c r="F4" s="19"/>
    </row>
    <row r="5" spans="1:6" ht="14.25">
      <c r="A5" s="54"/>
      <c r="B5" s="66"/>
      <c r="C5" s="77">
        <v>1000</v>
      </c>
      <c r="D5" s="55"/>
      <c r="E5" s="55"/>
      <c r="F5" s="19"/>
    </row>
    <row r="6" spans="1:6" ht="15">
      <c r="A6" s="181" t="s">
        <v>113</v>
      </c>
      <c r="B6" s="181"/>
      <c r="C6" s="181"/>
      <c r="D6" s="181"/>
      <c r="E6" s="181"/>
      <c r="F6" s="19"/>
    </row>
    <row r="7" spans="1:6" ht="14.25">
      <c r="A7" s="11" t="s">
        <v>35</v>
      </c>
      <c r="B7" s="11"/>
      <c r="C7" s="11"/>
      <c r="D7" s="11"/>
      <c r="E7" s="11"/>
      <c r="F7" s="11"/>
    </row>
    <row r="8" spans="3:5" ht="15">
      <c r="C8" s="21">
        <f>+'income statements'!C12</f>
        <v>39447</v>
      </c>
      <c r="D8" s="33"/>
      <c r="E8" s="21">
        <v>39082</v>
      </c>
    </row>
    <row r="9" spans="2:5" ht="15">
      <c r="B9" s="65"/>
      <c r="C9" s="15" t="s">
        <v>36</v>
      </c>
      <c r="D9" s="33"/>
      <c r="E9" s="15" t="s">
        <v>78</v>
      </c>
    </row>
    <row r="10" spans="2:5" ht="15">
      <c r="B10" s="65" t="s">
        <v>52</v>
      </c>
      <c r="C10" s="15" t="s">
        <v>0</v>
      </c>
      <c r="D10" s="33"/>
      <c r="E10" s="15" t="s">
        <v>0</v>
      </c>
    </row>
    <row r="11" spans="1:5" ht="15">
      <c r="A11" s="16" t="s">
        <v>57</v>
      </c>
      <c r="E11" s="15" t="s">
        <v>85</v>
      </c>
    </row>
    <row r="12" ht="6" customHeight="1">
      <c r="A12" s="16"/>
    </row>
    <row r="13" ht="15">
      <c r="A13" s="16" t="s">
        <v>58</v>
      </c>
    </row>
    <row r="14" spans="1:5" ht="14.25">
      <c r="A14" s="49" t="s">
        <v>92</v>
      </c>
      <c r="B14" s="63">
        <v>9</v>
      </c>
      <c r="C14" s="50">
        <v>348759</v>
      </c>
      <c r="D14" s="51"/>
      <c r="E14" s="50">
        <v>351667</v>
      </c>
    </row>
    <row r="15" spans="1:5" ht="14.25">
      <c r="A15" s="19" t="s">
        <v>38</v>
      </c>
      <c r="B15" s="64">
        <v>9</v>
      </c>
      <c r="C15" s="76">
        <v>109980</v>
      </c>
      <c r="D15" s="34"/>
      <c r="E15" s="35">
        <f>102033+14</f>
        <v>102047</v>
      </c>
    </row>
    <row r="16" spans="1:5" ht="14.25">
      <c r="A16" s="19" t="s">
        <v>1</v>
      </c>
      <c r="C16" s="34">
        <f>SUM(C14:C15)</f>
        <v>458739</v>
      </c>
      <c r="D16" s="22"/>
      <c r="E16" s="34">
        <f>SUM(E14:E15)</f>
        <v>453714</v>
      </c>
    </row>
    <row r="17" spans="1:5" ht="14.25">
      <c r="A17" s="19" t="s">
        <v>37</v>
      </c>
      <c r="C17" s="50">
        <v>187420</v>
      </c>
      <c r="D17" s="22"/>
      <c r="E17" s="34">
        <v>209978</v>
      </c>
    </row>
    <row r="18" spans="1:5" ht="14.25">
      <c r="A18" s="19" t="s">
        <v>2</v>
      </c>
      <c r="B18" s="63">
        <v>9</v>
      </c>
      <c r="C18" s="50">
        <v>61898</v>
      </c>
      <c r="D18" s="34"/>
      <c r="E18" s="34">
        <v>402350</v>
      </c>
    </row>
    <row r="19" spans="1:5" ht="14.25">
      <c r="A19" s="19" t="s">
        <v>84</v>
      </c>
      <c r="B19" s="63"/>
      <c r="C19" s="50">
        <v>387437</v>
      </c>
      <c r="D19" s="34"/>
      <c r="E19" s="34">
        <f>392197-14</f>
        <v>392183</v>
      </c>
    </row>
    <row r="20" spans="1:5" ht="14.25">
      <c r="A20" s="19" t="s">
        <v>3</v>
      </c>
      <c r="C20" s="50">
        <v>3163</v>
      </c>
      <c r="D20" s="22"/>
      <c r="E20" s="34">
        <v>610</v>
      </c>
    </row>
    <row r="21" spans="1:5" ht="14.25">
      <c r="A21" s="19" t="s">
        <v>4</v>
      </c>
      <c r="B21" s="64">
        <v>21</v>
      </c>
      <c r="C21" s="50">
        <v>3496</v>
      </c>
      <c r="D21" s="34"/>
      <c r="E21" s="34">
        <v>7299</v>
      </c>
    </row>
    <row r="22" spans="1:5" ht="14.25">
      <c r="A22" s="19" t="s">
        <v>5</v>
      </c>
      <c r="C22" s="50">
        <v>15366</v>
      </c>
      <c r="D22" s="34"/>
      <c r="E22" s="34">
        <v>10120</v>
      </c>
    </row>
    <row r="23" spans="1:5" ht="14.25">
      <c r="A23" s="19" t="s">
        <v>6</v>
      </c>
      <c r="C23" s="50">
        <v>14922</v>
      </c>
      <c r="D23" s="34"/>
      <c r="E23" s="34">
        <v>25600</v>
      </c>
    </row>
    <row r="24" spans="3:5" ht="14.25">
      <c r="C24" s="36">
        <f>SUM(C16:C23)</f>
        <v>1132441</v>
      </c>
      <c r="D24" s="34"/>
      <c r="E24" s="36">
        <f>SUM(E16:E23)</f>
        <v>1501854</v>
      </c>
    </row>
    <row r="25" spans="1:5" ht="15">
      <c r="A25" s="16" t="s">
        <v>7</v>
      </c>
      <c r="B25" s="65"/>
      <c r="C25" s="37"/>
      <c r="D25" s="34"/>
      <c r="E25" s="37"/>
    </row>
    <row r="26" spans="1:5" ht="14.25">
      <c r="A26" s="67" t="s">
        <v>51</v>
      </c>
      <c r="B26" s="62"/>
      <c r="C26" s="37">
        <v>116457</v>
      </c>
      <c r="D26" s="37"/>
      <c r="E26" s="37">
        <v>86738</v>
      </c>
    </row>
    <row r="27" spans="1:5" ht="14.25">
      <c r="A27" s="67" t="s">
        <v>50</v>
      </c>
      <c r="B27" s="62"/>
      <c r="C27" s="37">
        <v>139085</v>
      </c>
      <c r="D27" s="37"/>
      <c r="E27" s="37">
        <v>163717</v>
      </c>
    </row>
    <row r="28" spans="1:5" ht="14.25">
      <c r="A28" s="67" t="s">
        <v>79</v>
      </c>
      <c r="B28" s="62"/>
      <c r="C28" s="37">
        <v>100925</v>
      </c>
      <c r="D28" s="37"/>
      <c r="E28" s="37">
        <v>90956</v>
      </c>
    </row>
    <row r="29" spans="1:5" ht="14.25">
      <c r="A29" s="67" t="s">
        <v>53</v>
      </c>
      <c r="B29" s="62"/>
      <c r="C29" s="37">
        <v>2953</v>
      </c>
      <c r="D29" s="24"/>
      <c r="E29" s="37">
        <v>1566</v>
      </c>
    </row>
    <row r="30" spans="1:5" ht="14.25">
      <c r="A30" s="67" t="s">
        <v>39</v>
      </c>
      <c r="B30" s="62"/>
      <c r="C30" s="37">
        <v>49689</v>
      </c>
      <c r="D30" s="37"/>
      <c r="E30" s="37">
        <v>40924</v>
      </c>
    </row>
    <row r="31" spans="1:5" ht="14.25">
      <c r="A31" s="38"/>
      <c r="B31" s="62"/>
      <c r="C31" s="36">
        <f>SUM(C26:C30)</f>
        <v>409109</v>
      </c>
      <c r="D31" s="37"/>
      <c r="E31" s="36">
        <f>SUM(E26:E30)</f>
        <v>383901</v>
      </c>
    </row>
    <row r="32" spans="1:5" ht="8.25" customHeight="1">
      <c r="A32" s="38"/>
      <c r="B32" s="62"/>
      <c r="C32" s="37"/>
      <c r="D32" s="37"/>
      <c r="E32" s="37"/>
    </row>
    <row r="33" spans="1:5" ht="15.75" thickBot="1">
      <c r="A33" s="52" t="s">
        <v>56</v>
      </c>
      <c r="B33" s="62"/>
      <c r="C33" s="53">
        <f>C24+C31</f>
        <v>1541550</v>
      </c>
      <c r="D33" s="37"/>
      <c r="E33" s="53">
        <f>E24+E31</f>
        <v>1885755</v>
      </c>
    </row>
    <row r="34" spans="1:5" ht="15">
      <c r="A34" s="52"/>
      <c r="B34" s="62"/>
      <c r="C34" s="37"/>
      <c r="D34" s="37"/>
      <c r="E34" s="37"/>
    </row>
    <row r="35" spans="1:5" ht="15">
      <c r="A35" s="52" t="s">
        <v>59</v>
      </c>
      <c r="B35" s="62"/>
      <c r="C35" s="37"/>
      <c r="D35" s="37"/>
      <c r="E35" s="37"/>
    </row>
    <row r="36" spans="1:5" ht="15">
      <c r="A36" s="52"/>
      <c r="B36" s="62"/>
      <c r="C36" s="37"/>
      <c r="D36" s="37"/>
      <c r="E36" s="37"/>
    </row>
    <row r="37" spans="1:5" ht="15">
      <c r="A37" s="52" t="s">
        <v>60</v>
      </c>
      <c r="B37" s="62"/>
      <c r="C37" s="37"/>
      <c r="D37" s="37"/>
      <c r="E37" s="37"/>
    </row>
    <row r="38" spans="1:5" ht="14.25">
      <c r="A38" s="19" t="s">
        <v>9</v>
      </c>
      <c r="C38" s="34">
        <v>275707</v>
      </c>
      <c r="D38" s="23"/>
      <c r="E38" s="34">
        <v>275707</v>
      </c>
    </row>
    <row r="39" spans="1:5" ht="14.25">
      <c r="A39" s="19" t="s">
        <v>55</v>
      </c>
      <c r="C39" s="34">
        <v>57251</v>
      </c>
      <c r="D39" s="23"/>
      <c r="E39" s="34">
        <v>57251</v>
      </c>
    </row>
    <row r="40" spans="1:5" ht="14.25">
      <c r="A40" s="19" t="s">
        <v>68</v>
      </c>
      <c r="C40" s="34">
        <v>144468</v>
      </c>
      <c r="D40" s="23"/>
      <c r="E40" s="34">
        <v>144888</v>
      </c>
    </row>
    <row r="41" spans="1:5" ht="14.25">
      <c r="A41" s="19" t="s">
        <v>69</v>
      </c>
      <c r="C41" s="34">
        <v>-5111</v>
      </c>
      <c r="D41" s="23"/>
      <c r="E41" s="34">
        <v>-4593</v>
      </c>
    </row>
    <row r="42" spans="1:5" ht="14.25">
      <c r="A42" s="19" t="s">
        <v>70</v>
      </c>
      <c r="C42" s="34">
        <v>19048</v>
      </c>
      <c r="D42" s="23"/>
      <c r="E42" s="34">
        <v>19048</v>
      </c>
    </row>
    <row r="43" spans="1:5" ht="14.25">
      <c r="A43" s="19" t="s">
        <v>80</v>
      </c>
      <c r="C43" s="35">
        <v>187058</v>
      </c>
      <c r="D43" s="22"/>
      <c r="E43" s="35">
        <v>75779</v>
      </c>
    </row>
    <row r="44" spans="1:5" ht="14.25">
      <c r="A44" s="19" t="s">
        <v>10</v>
      </c>
      <c r="C44" s="37">
        <f>SUM(C38:C43)</f>
        <v>678421</v>
      </c>
      <c r="D44" s="23"/>
      <c r="E44" s="37">
        <f>SUM(E38:E43)</f>
        <v>568080</v>
      </c>
    </row>
    <row r="45" spans="3:5" ht="14.25">
      <c r="C45" s="37"/>
      <c r="D45" s="23"/>
      <c r="E45" s="37"/>
    </row>
    <row r="46" spans="1:5" ht="15">
      <c r="A46" s="16" t="s">
        <v>11</v>
      </c>
      <c r="C46" s="34">
        <f>43883</f>
        <v>43883</v>
      </c>
      <c r="D46" s="34"/>
      <c r="E46" s="34">
        <v>44458</v>
      </c>
    </row>
    <row r="47" spans="1:5" ht="15">
      <c r="A47" s="16" t="s">
        <v>63</v>
      </c>
      <c r="B47" s="65"/>
      <c r="C47" s="58">
        <f>SUM(C44:C46)</f>
        <v>722304</v>
      </c>
      <c r="D47" s="59"/>
      <c r="E47" s="58">
        <f>SUM(E44:E46)</f>
        <v>612538</v>
      </c>
    </row>
    <row r="48" ht="14.25">
      <c r="A48" s="17"/>
    </row>
    <row r="49" ht="15">
      <c r="A49" s="56" t="s">
        <v>61</v>
      </c>
    </row>
    <row r="50" spans="1:5" ht="14.25">
      <c r="A50" s="19" t="s">
        <v>41</v>
      </c>
      <c r="B50" s="62">
        <v>23</v>
      </c>
      <c r="C50" s="34">
        <v>391229</v>
      </c>
      <c r="D50" s="34"/>
      <c r="E50" s="34">
        <v>806197</v>
      </c>
    </row>
    <row r="51" spans="1:5" ht="14.25">
      <c r="A51" s="19" t="s">
        <v>42</v>
      </c>
      <c r="C51" s="34">
        <v>33152</v>
      </c>
      <c r="D51" s="23"/>
      <c r="E51" s="34">
        <v>29848</v>
      </c>
    </row>
    <row r="52" spans="1:5" ht="14.25">
      <c r="A52" s="19" t="s">
        <v>40</v>
      </c>
      <c r="C52" s="34">
        <v>92901</v>
      </c>
      <c r="D52" s="34"/>
      <c r="E52" s="34">
        <v>132059</v>
      </c>
    </row>
    <row r="53" spans="3:5" ht="14.25">
      <c r="C53" s="36">
        <f>SUM(C50:C52)</f>
        <v>517282</v>
      </c>
      <c r="D53" s="34"/>
      <c r="E53" s="36">
        <f>SUM(E50:E52)</f>
        <v>968104</v>
      </c>
    </row>
    <row r="54" spans="1:5" ht="15">
      <c r="A54" s="16" t="s">
        <v>8</v>
      </c>
      <c r="B54" s="65"/>
      <c r="C54" s="37"/>
      <c r="D54" s="37"/>
      <c r="E54" s="37"/>
    </row>
    <row r="55" spans="1:5" ht="14.25">
      <c r="A55" s="67" t="s">
        <v>81</v>
      </c>
      <c r="B55" s="62"/>
      <c r="C55" s="37">
        <v>241818</v>
      </c>
      <c r="D55" s="37"/>
      <c r="E55" s="37">
        <v>211886</v>
      </c>
    </row>
    <row r="56" spans="1:5" ht="14.25">
      <c r="A56" s="67" t="s">
        <v>41</v>
      </c>
      <c r="B56" s="62">
        <v>23</v>
      </c>
      <c r="C56" s="37">
        <v>12664</v>
      </c>
      <c r="D56" s="37"/>
      <c r="E56" s="37">
        <v>30884</v>
      </c>
    </row>
    <row r="57" spans="1:5" ht="14.25">
      <c r="A57" s="67" t="s">
        <v>54</v>
      </c>
      <c r="B57" s="62"/>
      <c r="C57" s="37">
        <v>47482</v>
      </c>
      <c r="D57" s="37"/>
      <c r="E57" s="37">
        <v>62343</v>
      </c>
    </row>
    <row r="58" spans="2:5" ht="14.25">
      <c r="B58" s="62"/>
      <c r="C58" s="36">
        <f>SUM(C55:C57)</f>
        <v>301964</v>
      </c>
      <c r="D58" s="37"/>
      <c r="E58" s="36">
        <f>SUM(E55:E57)</f>
        <v>305113</v>
      </c>
    </row>
    <row r="59" spans="1:5" ht="15">
      <c r="A59" s="56" t="s">
        <v>62</v>
      </c>
      <c r="C59" s="57">
        <f>C53+C58</f>
        <v>819246</v>
      </c>
      <c r="E59" s="57">
        <f>E53+E58</f>
        <v>1273217</v>
      </c>
    </row>
    <row r="60" ht="14.25">
      <c r="A60" s="17"/>
    </row>
    <row r="61" spans="1:8" ht="15.75" thickBot="1">
      <c r="A61" s="56" t="s">
        <v>64</v>
      </c>
      <c r="C61" s="60">
        <f>C47+C59</f>
        <v>1541550</v>
      </c>
      <c r="E61" s="60">
        <f>E47+E59</f>
        <v>1885755</v>
      </c>
      <c r="G61" s="23">
        <f>C33-C61</f>
        <v>0</v>
      </c>
      <c r="H61" s="23">
        <f>E33-E61</f>
        <v>0</v>
      </c>
    </row>
    <row r="62" spans="1:5" ht="14.25" hidden="1">
      <c r="A62" s="17"/>
      <c r="C62" s="75">
        <f>+C33-C61</f>
        <v>0</v>
      </c>
      <c r="D62" s="75"/>
      <c r="E62" s="75">
        <f>+E33-E61</f>
        <v>0</v>
      </c>
    </row>
    <row r="63" spans="1:3" ht="14.25">
      <c r="A63" s="17"/>
      <c r="C63" s="79">
        <f>+C33-C61</f>
        <v>0</v>
      </c>
    </row>
    <row r="64" spans="1:5" ht="28.5">
      <c r="A64" s="82" t="s">
        <v>97</v>
      </c>
      <c r="C64" s="26">
        <f>C44/C38</f>
        <v>2.4606593231220097</v>
      </c>
      <c r="D64" s="26"/>
      <c r="E64" s="26">
        <f>E44/E38</f>
        <v>2.060448229460986</v>
      </c>
    </row>
    <row r="65" spans="3:5" ht="14.25">
      <c r="C65" s="26"/>
      <c r="D65" s="26"/>
      <c r="E65" s="26"/>
    </row>
    <row r="66" spans="3:5" ht="14.25">
      <c r="C66" s="33"/>
      <c r="D66" s="33"/>
      <c r="E66" s="33"/>
    </row>
    <row r="67" spans="3:5" ht="14.25">
      <c r="C67" s="33"/>
      <c r="D67" s="33"/>
      <c r="E67" s="33"/>
    </row>
    <row r="68" spans="3:5" ht="14.25">
      <c r="C68" s="33"/>
      <c r="D68" s="33"/>
      <c r="E68" s="33"/>
    </row>
  </sheetData>
  <sheetProtection/>
  <mergeCells count="2">
    <mergeCell ref="A6:E6"/>
    <mergeCell ref="A4:E4"/>
  </mergeCells>
  <printOptions horizontalCentered="1"/>
  <pageMargins left="0.5" right="0.5" top="0.25" bottom="0.25" header="0.5"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O50"/>
  <sheetViews>
    <sheetView showGridLines="0" view="pageBreakPreview" zoomScaleNormal="80" zoomScaleSheetLayoutView="100" zoomScalePageLayoutView="0" workbookViewId="0" topLeftCell="A25">
      <selection activeCell="J45" sqref="J45"/>
    </sheetView>
  </sheetViews>
  <sheetFormatPr defaultColWidth="8.88671875" defaultRowHeight="15.75"/>
  <cols>
    <col min="1" max="1" width="24.10546875" style="11" customWidth="1"/>
    <col min="2" max="2" width="3.4453125" style="2" customWidth="1"/>
    <col min="3" max="3" width="8.77734375" style="2" customWidth="1"/>
    <col min="4" max="4" width="1.4375" style="9" customWidth="1"/>
    <col min="5" max="7" width="8.77734375" style="2" customWidth="1"/>
    <col min="8" max="8" width="8.3359375" style="9" customWidth="1"/>
    <col min="9" max="9" width="1.2265625" style="9" customWidth="1"/>
    <col min="10" max="10" width="8.4453125" style="2" customWidth="1"/>
    <col min="11" max="11" width="8.77734375" style="2" customWidth="1"/>
    <col min="12" max="12" width="7.88671875" style="2" customWidth="1"/>
    <col min="13" max="13" width="1.2265625" style="9" customWidth="1"/>
    <col min="14" max="15" width="10.21484375" style="1" customWidth="1"/>
    <col min="16" max="16384" width="8.88671875" style="2" customWidth="1"/>
  </cols>
  <sheetData>
    <row r="1" spans="1:15" ht="15.75">
      <c r="A1" s="180" t="s">
        <v>12</v>
      </c>
      <c r="B1" s="180"/>
      <c r="C1" s="180"/>
      <c r="D1" s="180"/>
      <c r="E1" s="180"/>
      <c r="F1" s="180"/>
      <c r="G1" s="180"/>
      <c r="H1" s="180"/>
      <c r="I1" s="180"/>
      <c r="J1" s="180"/>
      <c r="K1" s="180"/>
      <c r="L1" s="180"/>
      <c r="M1" s="180"/>
      <c r="N1" s="180"/>
      <c r="O1" s="61"/>
    </row>
    <row r="2" spans="1:15" ht="15.75">
      <c r="A2" s="40"/>
      <c r="B2" s="39"/>
      <c r="C2" s="40"/>
      <c r="D2" s="41"/>
      <c r="E2" s="42"/>
      <c r="F2" s="42"/>
      <c r="G2" s="43"/>
      <c r="H2" s="42"/>
      <c r="I2" s="42"/>
      <c r="J2" s="43"/>
      <c r="K2" s="43"/>
      <c r="L2" s="43"/>
      <c r="M2" s="42"/>
      <c r="N2" s="32"/>
      <c r="O2" s="32"/>
    </row>
    <row r="3" spans="1:15" ht="15.75">
      <c r="A3" s="184" t="s">
        <v>46</v>
      </c>
      <c r="B3" s="184"/>
      <c r="C3" s="184"/>
      <c r="D3" s="184"/>
      <c r="E3" s="184"/>
      <c r="F3" s="184"/>
      <c r="G3" s="184"/>
      <c r="H3" s="184"/>
      <c r="I3" s="44"/>
      <c r="J3" s="44"/>
      <c r="K3" s="44"/>
      <c r="L3" s="44"/>
      <c r="M3" s="45"/>
      <c r="N3" s="44"/>
      <c r="O3" s="44"/>
    </row>
    <row r="4" spans="1:15" ht="15" customHeight="1">
      <c r="A4" s="184" t="str">
        <f>+'income statements'!A7</f>
        <v>For the Twelve-Months Period Ended 31 December 2007</v>
      </c>
      <c r="B4" s="184"/>
      <c r="C4" s="184"/>
      <c r="D4" s="184"/>
      <c r="E4" s="184"/>
      <c r="F4" s="184"/>
      <c r="G4" s="184"/>
      <c r="H4" s="47"/>
      <c r="I4" s="47"/>
      <c r="J4" s="46"/>
      <c r="K4" s="46"/>
      <c r="L4" s="46"/>
      <c r="M4" s="47"/>
      <c r="N4" s="46"/>
      <c r="O4" s="46"/>
    </row>
    <row r="5" spans="1:13" ht="15" customHeight="1">
      <c r="A5" s="185" t="s">
        <v>35</v>
      </c>
      <c r="B5" s="185"/>
      <c r="C5" s="185"/>
      <c r="D5" s="185"/>
      <c r="E5" s="185"/>
      <c r="F5" s="185"/>
      <c r="G5" s="1"/>
      <c r="H5" s="30"/>
      <c r="I5" s="30"/>
      <c r="J5" s="1"/>
      <c r="K5" s="1"/>
      <c r="L5" s="1"/>
      <c r="M5" s="30"/>
    </row>
    <row r="6" spans="1:13" ht="15" customHeight="1">
      <c r="A6" s="74"/>
      <c r="B6" s="74"/>
      <c r="C6" s="74"/>
      <c r="D6" s="74"/>
      <c r="E6" s="74"/>
      <c r="F6" s="74"/>
      <c r="G6" s="1"/>
      <c r="H6" s="30"/>
      <c r="I6" s="30"/>
      <c r="J6" s="1"/>
      <c r="K6" s="1"/>
      <c r="L6" s="1"/>
      <c r="M6" s="30"/>
    </row>
    <row r="7" spans="3:13" ht="15" customHeight="1">
      <c r="C7" s="1"/>
      <c r="D7" s="30"/>
      <c r="E7" s="1"/>
      <c r="F7" s="1"/>
      <c r="G7" s="1"/>
      <c r="H7" s="30"/>
      <c r="I7" s="30"/>
      <c r="J7" s="1"/>
      <c r="K7" s="1"/>
      <c r="L7" s="1"/>
      <c r="M7" s="30"/>
    </row>
    <row r="8" spans="3:15" ht="15" customHeight="1">
      <c r="C8" s="179" t="s">
        <v>88</v>
      </c>
      <c r="D8" s="179"/>
      <c r="E8" s="179"/>
      <c r="F8" s="179"/>
      <c r="G8" s="179"/>
      <c r="H8" s="179"/>
      <c r="I8" s="179"/>
      <c r="J8" s="179"/>
      <c r="K8" s="179"/>
      <c r="L8" s="1" t="s">
        <v>72</v>
      </c>
      <c r="M8" s="30"/>
      <c r="N8" s="4" t="s">
        <v>31</v>
      </c>
      <c r="O8" s="4"/>
    </row>
    <row r="9" spans="3:15" ht="15" customHeight="1">
      <c r="C9" s="4" t="s">
        <v>22</v>
      </c>
      <c r="D9" s="8"/>
      <c r="E9" s="179" t="s">
        <v>34</v>
      </c>
      <c r="F9" s="179"/>
      <c r="G9" s="179"/>
      <c r="H9" s="179"/>
      <c r="I9" s="8"/>
      <c r="J9" s="4" t="s">
        <v>23</v>
      </c>
      <c r="K9" s="7"/>
      <c r="L9" s="1" t="s">
        <v>73</v>
      </c>
      <c r="M9" s="8"/>
      <c r="N9" s="4" t="s">
        <v>74</v>
      </c>
      <c r="O9" s="4"/>
    </row>
    <row r="10" spans="3:13" ht="15" customHeight="1">
      <c r="C10" s="68" t="s">
        <v>24</v>
      </c>
      <c r="D10" s="8"/>
      <c r="E10" s="14"/>
      <c r="F10" s="14"/>
      <c r="G10" s="14"/>
      <c r="H10" s="14"/>
      <c r="I10" s="8"/>
      <c r="J10" s="68" t="s">
        <v>25</v>
      </c>
      <c r="K10" s="8"/>
      <c r="L10" s="8"/>
      <c r="M10" s="8"/>
    </row>
    <row r="11" spans="3:13" ht="15" customHeight="1">
      <c r="C11" s="8"/>
      <c r="D11" s="8"/>
      <c r="E11" s="8"/>
      <c r="F11" s="8"/>
      <c r="G11" s="8"/>
      <c r="H11" s="8" t="s">
        <v>65</v>
      </c>
      <c r="I11" s="8"/>
      <c r="J11" s="8"/>
      <c r="K11" s="8"/>
      <c r="L11" s="8"/>
      <c r="M11" s="8"/>
    </row>
    <row r="12" spans="3:15" ht="15" customHeight="1">
      <c r="C12" s="7" t="s">
        <v>26</v>
      </c>
      <c r="D12" s="8"/>
      <c r="E12" s="7" t="s">
        <v>22</v>
      </c>
      <c r="F12" s="7" t="s">
        <v>27</v>
      </c>
      <c r="G12" s="7" t="s">
        <v>28</v>
      </c>
      <c r="H12" s="7" t="s">
        <v>66</v>
      </c>
      <c r="I12" s="8"/>
      <c r="J12" s="7" t="s">
        <v>43</v>
      </c>
      <c r="K12" s="7"/>
      <c r="L12" s="7"/>
      <c r="M12" s="8"/>
      <c r="N12" s="4"/>
      <c r="O12" s="4"/>
    </row>
    <row r="13" spans="2:15" ht="15" customHeight="1">
      <c r="B13" s="4"/>
      <c r="C13" s="7" t="s">
        <v>29</v>
      </c>
      <c r="D13" s="8"/>
      <c r="E13" s="7" t="s">
        <v>30</v>
      </c>
      <c r="F13" s="7" t="s">
        <v>25</v>
      </c>
      <c r="G13" s="7" t="s">
        <v>25</v>
      </c>
      <c r="H13" s="7" t="s">
        <v>25</v>
      </c>
      <c r="I13" s="8"/>
      <c r="J13" s="7" t="s">
        <v>44</v>
      </c>
      <c r="K13" s="7" t="s">
        <v>31</v>
      </c>
      <c r="L13" s="7"/>
      <c r="M13" s="8"/>
      <c r="N13" s="2"/>
      <c r="O13" s="2"/>
    </row>
    <row r="14" spans="3:15" ht="15" customHeight="1">
      <c r="C14" s="7" t="s">
        <v>32</v>
      </c>
      <c r="D14" s="8"/>
      <c r="E14" s="7" t="s">
        <v>32</v>
      </c>
      <c r="F14" s="7" t="s">
        <v>32</v>
      </c>
      <c r="G14" s="7" t="s">
        <v>32</v>
      </c>
      <c r="H14" s="7" t="s">
        <v>32</v>
      </c>
      <c r="I14" s="8"/>
      <c r="J14" s="7" t="s">
        <v>32</v>
      </c>
      <c r="K14" s="7" t="s">
        <v>32</v>
      </c>
      <c r="L14" s="7" t="s">
        <v>0</v>
      </c>
      <c r="M14" s="8"/>
      <c r="N14" s="7" t="s">
        <v>32</v>
      </c>
      <c r="O14" s="7"/>
    </row>
    <row r="15" spans="3:4" ht="15" customHeight="1">
      <c r="C15" s="3"/>
      <c r="D15" s="10"/>
    </row>
    <row r="16" spans="1:15" ht="15" customHeight="1">
      <c r="A16" s="70" t="s">
        <v>100</v>
      </c>
      <c r="C16" s="13">
        <v>275699</v>
      </c>
      <c r="D16" s="13"/>
      <c r="E16" s="13">
        <v>57232</v>
      </c>
      <c r="F16" s="13">
        <f>192488+75855</f>
        <v>268343</v>
      </c>
      <c r="G16" s="13">
        <v>1673</v>
      </c>
      <c r="H16" s="13">
        <v>19048</v>
      </c>
      <c r="I16" s="13"/>
      <c r="J16" s="13">
        <v>61872</v>
      </c>
      <c r="K16" s="5">
        <f>SUM(C16:J16)</f>
        <v>683867</v>
      </c>
      <c r="L16" s="13">
        <v>47799</v>
      </c>
      <c r="M16" s="13"/>
      <c r="N16" s="5">
        <f aca="true" t="shared" si="0" ref="N16:N21">SUM(K16:L16)</f>
        <v>731666</v>
      </c>
      <c r="O16" s="13"/>
    </row>
    <row r="17" spans="1:15" ht="15" customHeight="1">
      <c r="A17" s="11" t="s">
        <v>101</v>
      </c>
      <c r="C17" s="83">
        <v>0</v>
      </c>
      <c r="D17" s="83"/>
      <c r="E17" s="83">
        <v>0</v>
      </c>
      <c r="F17" s="83">
        <v>-75855</v>
      </c>
      <c r="G17" s="83">
        <v>0</v>
      </c>
      <c r="H17" s="83">
        <v>0</v>
      </c>
      <c r="I17" s="83"/>
      <c r="J17" s="83">
        <v>70784</v>
      </c>
      <c r="K17" s="12">
        <f>SUM(C17:J17)</f>
        <v>-5071</v>
      </c>
      <c r="L17" s="83">
        <v>0</v>
      </c>
      <c r="M17" s="83"/>
      <c r="N17" s="12">
        <f t="shared" si="0"/>
        <v>-5071</v>
      </c>
      <c r="O17" s="5"/>
    </row>
    <row r="18" spans="3:15" ht="12.75">
      <c r="C18" s="84">
        <f>SUM(C16:C17)</f>
        <v>275699</v>
      </c>
      <c r="D18" s="84"/>
      <c r="E18" s="84">
        <f>SUM(E16:E17)</f>
        <v>57232</v>
      </c>
      <c r="F18" s="84">
        <f>SUM(F16:F17)</f>
        <v>192488</v>
      </c>
      <c r="G18" s="84">
        <f>SUM(G16:G17)</f>
        <v>1673</v>
      </c>
      <c r="H18" s="84">
        <f>SUM(H16:H17)</f>
        <v>19048</v>
      </c>
      <c r="I18" s="84"/>
      <c r="J18" s="84">
        <f>SUM(J16:J17)</f>
        <v>132656</v>
      </c>
      <c r="K18" s="84">
        <f>SUM(K16:K17)</f>
        <v>678796</v>
      </c>
      <c r="L18" s="84">
        <f>SUM(L16:L17)</f>
        <v>47799</v>
      </c>
      <c r="M18" s="84"/>
      <c r="N18" s="84">
        <f>SUM(N16:N17)</f>
        <v>726595</v>
      </c>
      <c r="O18" s="13"/>
    </row>
    <row r="19" spans="1:15" ht="40.5" customHeight="1">
      <c r="A19" s="11" t="s">
        <v>102</v>
      </c>
      <c r="C19" s="6">
        <v>0</v>
      </c>
      <c r="D19" s="85"/>
      <c r="E19" s="6">
        <v>0</v>
      </c>
      <c r="F19" s="6">
        <v>-1838</v>
      </c>
      <c r="G19" s="6">
        <v>0</v>
      </c>
      <c r="H19" s="85">
        <v>0</v>
      </c>
      <c r="I19" s="85"/>
      <c r="J19" s="6">
        <v>1838</v>
      </c>
      <c r="K19" s="6">
        <f>SUM(C19:J19)</f>
        <v>0</v>
      </c>
      <c r="L19" s="6">
        <v>0</v>
      </c>
      <c r="M19" s="85"/>
      <c r="N19" s="6">
        <f t="shared" si="0"/>
        <v>0</v>
      </c>
      <c r="O19" s="13"/>
    </row>
    <row r="20" spans="1:15" ht="17.25" customHeight="1">
      <c r="A20" s="11" t="s">
        <v>103</v>
      </c>
      <c r="C20" s="6">
        <v>0</v>
      </c>
      <c r="D20" s="85"/>
      <c r="E20" s="6">
        <v>0</v>
      </c>
      <c r="F20" s="6">
        <v>-45762</v>
      </c>
      <c r="G20" s="6"/>
      <c r="H20" s="85"/>
      <c r="I20" s="85"/>
      <c r="J20" s="6">
        <v>-26026</v>
      </c>
      <c r="K20" s="6">
        <f>SUM(C20:J20)</f>
        <v>-71788</v>
      </c>
      <c r="L20" s="6">
        <v>0</v>
      </c>
      <c r="M20" s="85"/>
      <c r="N20" s="6">
        <f t="shared" si="0"/>
        <v>-71788</v>
      </c>
      <c r="O20" s="13"/>
    </row>
    <row r="21" spans="1:15" ht="39" customHeight="1">
      <c r="A21" s="11" t="s">
        <v>104</v>
      </c>
      <c r="C21" s="83">
        <v>0</v>
      </c>
      <c r="D21" s="83"/>
      <c r="E21" s="83">
        <v>0</v>
      </c>
      <c r="F21" s="83"/>
      <c r="G21" s="83">
        <v>-6266</v>
      </c>
      <c r="H21" s="83">
        <v>0</v>
      </c>
      <c r="I21" s="83"/>
      <c r="J21" s="83">
        <v>0</v>
      </c>
      <c r="K21" s="83">
        <f>SUM(C21:J21)</f>
        <v>-6266</v>
      </c>
      <c r="L21" s="83">
        <v>0</v>
      </c>
      <c r="M21" s="83"/>
      <c r="N21" s="83">
        <f t="shared" si="0"/>
        <v>-6266</v>
      </c>
      <c r="O21" s="81"/>
    </row>
    <row r="22" spans="1:15" ht="27.75" customHeight="1">
      <c r="A22" s="11" t="s">
        <v>105</v>
      </c>
      <c r="C22" s="6">
        <f>SUM(C19:C21)</f>
        <v>0</v>
      </c>
      <c r="D22" s="85"/>
      <c r="E22" s="6">
        <f>SUM(E19:E21)</f>
        <v>0</v>
      </c>
      <c r="F22" s="6">
        <f>SUM(F19:F21)</f>
        <v>-47600</v>
      </c>
      <c r="G22" s="6">
        <f>SUM(G19:G21)</f>
        <v>-6266</v>
      </c>
      <c r="H22" s="85">
        <f>SUM(H19:H21)</f>
        <v>0</v>
      </c>
      <c r="I22" s="85"/>
      <c r="J22" s="6">
        <f>SUM(J19:J21)</f>
        <v>-24188</v>
      </c>
      <c r="K22" s="6">
        <f>SUM(K19:K21)</f>
        <v>-78054</v>
      </c>
      <c r="L22" s="6">
        <f>SUM(L19:L21)</f>
        <v>0</v>
      </c>
      <c r="M22" s="85"/>
      <c r="N22" s="6">
        <f>SUM(N19:N21)</f>
        <v>-78054</v>
      </c>
      <c r="O22" s="81"/>
    </row>
    <row r="23" spans="1:15" ht="13.5" customHeight="1">
      <c r="A23" s="11" t="s">
        <v>106</v>
      </c>
      <c r="C23" s="83">
        <v>0</v>
      </c>
      <c r="D23" s="83"/>
      <c r="E23" s="83">
        <v>0</v>
      </c>
      <c r="F23" s="83">
        <v>0</v>
      </c>
      <c r="G23" s="83">
        <v>0</v>
      </c>
      <c r="H23" s="83">
        <v>0</v>
      </c>
      <c r="I23" s="83"/>
      <c r="J23" s="83">
        <f>'income statements'!I47</f>
        <v>-32689</v>
      </c>
      <c r="K23" s="83">
        <f>SUM(C23:J23)</f>
        <v>-32689</v>
      </c>
      <c r="L23" s="83">
        <v>-3341</v>
      </c>
      <c r="M23" s="83"/>
      <c r="N23" s="83">
        <f>SUM(K23:M23)</f>
        <v>-36030</v>
      </c>
      <c r="O23" s="81"/>
    </row>
    <row r="24" spans="1:15" ht="31.5" customHeight="1">
      <c r="A24" s="11" t="s">
        <v>108</v>
      </c>
      <c r="C24" s="84">
        <f>SUM(C22:C23)</f>
        <v>0</v>
      </c>
      <c r="D24" s="84"/>
      <c r="E24" s="84">
        <f>SUM(E22:E23)</f>
        <v>0</v>
      </c>
      <c r="F24" s="84">
        <f>SUM(F22:F23)</f>
        <v>-47600</v>
      </c>
      <c r="G24" s="84">
        <f>SUM(G22:G23)</f>
        <v>-6266</v>
      </c>
      <c r="H24" s="84">
        <f>SUM(H22:H23)</f>
        <v>0</v>
      </c>
      <c r="I24" s="84"/>
      <c r="J24" s="84">
        <f>SUM(J22:J23)</f>
        <v>-56877</v>
      </c>
      <c r="K24" s="84">
        <f>SUM(K22:K23)</f>
        <v>-110743</v>
      </c>
      <c r="L24" s="84">
        <f>SUM(L22:L23)</f>
        <v>-3341</v>
      </c>
      <c r="M24" s="84"/>
      <c r="N24" s="84">
        <f>SUM(N22:N23)</f>
        <v>-114084</v>
      </c>
      <c r="O24" s="81"/>
    </row>
    <row r="25" spans="3:15" ht="15" customHeight="1">
      <c r="C25" s="6"/>
      <c r="D25" s="85"/>
      <c r="E25" s="6"/>
      <c r="F25" s="6"/>
      <c r="G25" s="6"/>
      <c r="H25" s="85"/>
      <c r="I25" s="85"/>
      <c r="J25" s="6"/>
      <c r="K25" s="6"/>
      <c r="L25" s="6"/>
      <c r="M25" s="85"/>
      <c r="N25" s="6"/>
      <c r="O25" s="81"/>
    </row>
    <row r="26" spans="1:15" ht="24" customHeight="1">
      <c r="A26" s="11" t="s">
        <v>109</v>
      </c>
      <c r="C26" s="83">
        <v>8</v>
      </c>
      <c r="D26" s="83"/>
      <c r="E26" s="83">
        <v>19</v>
      </c>
      <c r="F26" s="83">
        <v>0</v>
      </c>
      <c r="G26" s="83">
        <v>0</v>
      </c>
      <c r="H26" s="83">
        <v>0</v>
      </c>
      <c r="I26" s="83"/>
      <c r="J26" s="83">
        <v>0</v>
      </c>
      <c r="K26" s="83">
        <f>SUM(C26:J26)</f>
        <v>27</v>
      </c>
      <c r="L26" s="83">
        <v>0</v>
      </c>
      <c r="M26" s="83"/>
      <c r="N26" s="83">
        <f>SUM(K26:L26)</f>
        <v>27</v>
      </c>
      <c r="O26" s="81"/>
    </row>
    <row r="27" spans="3:15" ht="15" customHeight="1">
      <c r="C27" s="6"/>
      <c r="D27" s="85"/>
      <c r="E27" s="6"/>
      <c r="F27" s="6"/>
      <c r="G27" s="6"/>
      <c r="H27" s="85"/>
      <c r="I27" s="85"/>
      <c r="J27" s="6"/>
      <c r="K27" s="6"/>
      <c r="L27" s="6"/>
      <c r="M27" s="85"/>
      <c r="N27" s="6"/>
      <c r="O27" s="81"/>
    </row>
    <row r="28" spans="1:15" ht="15" customHeight="1">
      <c r="A28" s="70" t="s">
        <v>110</v>
      </c>
      <c r="C28" s="83">
        <f>C18+C24+C26</f>
        <v>275707</v>
      </c>
      <c r="D28" s="83"/>
      <c r="E28" s="83">
        <f>E18+E24+E26</f>
        <v>57251</v>
      </c>
      <c r="F28" s="83">
        <f>F18+F24+F26</f>
        <v>144888</v>
      </c>
      <c r="G28" s="83">
        <f>G18+G24+G26</f>
        <v>-4593</v>
      </c>
      <c r="H28" s="83">
        <f>H18+H24+H26</f>
        <v>19048</v>
      </c>
      <c r="I28" s="83"/>
      <c r="J28" s="83">
        <f>J18+J24+J26</f>
        <v>75779</v>
      </c>
      <c r="K28" s="83">
        <f>K18+K24+K26</f>
        <v>568080</v>
      </c>
      <c r="L28" s="83">
        <f>L18+L24+L26</f>
        <v>44458</v>
      </c>
      <c r="M28" s="83"/>
      <c r="N28" s="83">
        <f>N18+N24+N26</f>
        <v>612538</v>
      </c>
      <c r="O28" s="13"/>
    </row>
    <row r="29" spans="1:15" ht="15" customHeight="1">
      <c r="A29" s="70"/>
      <c r="C29" s="85"/>
      <c r="D29" s="85"/>
      <c r="E29" s="85"/>
      <c r="F29" s="85"/>
      <c r="G29" s="85"/>
      <c r="H29" s="85"/>
      <c r="I29" s="85"/>
      <c r="J29" s="85"/>
      <c r="K29" s="85"/>
      <c r="L29" s="85"/>
      <c r="M29" s="85"/>
      <c r="N29" s="85"/>
      <c r="O29" s="13"/>
    </row>
    <row r="30" spans="3:14" ht="15" customHeight="1">
      <c r="C30" s="6"/>
      <c r="D30" s="85"/>
      <c r="E30" s="6"/>
      <c r="F30" s="6"/>
      <c r="G30" s="6"/>
      <c r="H30" s="86">
        <f>SUM(F37:H37)-'[1]B.Sheet'!$CN$299/1000</f>
        <v>-388.3461534883536</v>
      </c>
      <c r="I30" s="85"/>
      <c r="J30" s="6"/>
      <c r="K30" s="6"/>
      <c r="L30" s="6"/>
      <c r="M30" s="85"/>
      <c r="N30" s="6"/>
    </row>
    <row r="31" spans="1:14" ht="15" customHeight="1">
      <c r="A31" s="70" t="s">
        <v>82</v>
      </c>
      <c r="C31" s="5">
        <v>275707</v>
      </c>
      <c r="D31" s="13"/>
      <c r="E31" s="5">
        <v>57251</v>
      </c>
      <c r="F31" s="5">
        <v>144888</v>
      </c>
      <c r="G31" s="5">
        <v>-4593</v>
      </c>
      <c r="H31" s="5">
        <v>19048</v>
      </c>
      <c r="I31" s="13"/>
      <c r="J31" s="5">
        <v>75779</v>
      </c>
      <c r="K31" s="5">
        <f>SUM(C31:J31)</f>
        <v>568080</v>
      </c>
      <c r="L31" s="5">
        <v>44458</v>
      </c>
      <c r="M31" s="13"/>
      <c r="N31" s="5">
        <f>SUM(K31:L31)</f>
        <v>612538</v>
      </c>
    </row>
    <row r="32" spans="1:14" ht="38.25" customHeight="1">
      <c r="A32" s="11" t="s">
        <v>75</v>
      </c>
      <c r="C32" s="13">
        <v>0</v>
      </c>
      <c r="D32" s="13"/>
      <c r="E32" s="13">
        <v>0</v>
      </c>
      <c r="F32" s="78">
        <v>-3342</v>
      </c>
      <c r="G32" s="13">
        <v>0</v>
      </c>
      <c r="H32" s="13">
        <v>0</v>
      </c>
      <c r="I32" s="13"/>
      <c r="J32" s="13">
        <f>-F32</f>
        <v>3342</v>
      </c>
      <c r="K32" s="5">
        <f>SUM(C32:J32)</f>
        <v>0</v>
      </c>
      <c r="L32" s="13">
        <v>0</v>
      </c>
      <c r="M32" s="13"/>
      <c r="N32" s="13">
        <f>SUM(K32:L32)</f>
        <v>0</v>
      </c>
    </row>
    <row r="33" spans="1:14" ht="29.25" customHeight="1">
      <c r="A33" s="11" t="s">
        <v>114</v>
      </c>
      <c r="C33" s="13">
        <v>0</v>
      </c>
      <c r="D33" s="13"/>
      <c r="E33" s="13">
        <v>0</v>
      </c>
      <c r="F33" s="78">
        <v>2922</v>
      </c>
      <c r="G33" s="13">
        <v>0</v>
      </c>
      <c r="H33" s="13">
        <v>0</v>
      </c>
      <c r="I33" s="13"/>
      <c r="J33" s="13">
        <v>0</v>
      </c>
      <c r="K33" s="5">
        <f>SUM(C33:J33)</f>
        <v>2922</v>
      </c>
      <c r="L33" s="13">
        <v>0</v>
      </c>
      <c r="M33" s="13"/>
      <c r="N33" s="13">
        <f>SUM(K33:L33)</f>
        <v>2922</v>
      </c>
    </row>
    <row r="34" spans="1:14" ht="30" customHeight="1">
      <c r="A34" s="11" t="s">
        <v>67</v>
      </c>
      <c r="B34" s="11"/>
      <c r="C34" s="13">
        <v>0</v>
      </c>
      <c r="D34" s="13"/>
      <c r="E34" s="13">
        <v>0</v>
      </c>
      <c r="F34" s="13" t="s">
        <v>33</v>
      </c>
      <c r="G34" s="78">
        <f>-515-3</f>
        <v>-518</v>
      </c>
      <c r="H34" s="13">
        <v>0</v>
      </c>
      <c r="I34" s="13"/>
      <c r="J34" s="13">
        <v>0</v>
      </c>
      <c r="K34" s="13">
        <f>SUM(C34:J34)</f>
        <v>-518</v>
      </c>
      <c r="L34" s="13">
        <v>0</v>
      </c>
      <c r="M34" s="13"/>
      <c r="N34" s="13">
        <f>SUM(K34:L34)</f>
        <v>-518</v>
      </c>
    </row>
    <row r="35" spans="1:14" ht="15" customHeight="1">
      <c r="A35" s="11" t="s">
        <v>107</v>
      </c>
      <c r="C35" s="13">
        <v>0</v>
      </c>
      <c r="D35" s="13"/>
      <c r="E35" s="13">
        <v>0</v>
      </c>
      <c r="F35" s="13" t="s">
        <v>33</v>
      </c>
      <c r="G35" s="13">
        <v>0</v>
      </c>
      <c r="H35" s="13">
        <v>0</v>
      </c>
      <c r="I35" s="13"/>
      <c r="J35" s="13">
        <f>+'income statements'!G47</f>
        <v>107937</v>
      </c>
      <c r="K35" s="13">
        <f>SUM(C35:J35)</f>
        <v>107937</v>
      </c>
      <c r="L35" s="13">
        <f>'income statements'!G48</f>
        <v>-575</v>
      </c>
      <c r="M35" s="13"/>
      <c r="N35" s="13">
        <f>SUM(K35:L35)</f>
        <v>107362</v>
      </c>
    </row>
    <row r="36" spans="3:14" ht="15" customHeight="1">
      <c r="C36" s="69"/>
      <c r="D36" s="69"/>
      <c r="E36" s="69"/>
      <c r="F36" s="69"/>
      <c r="G36" s="69"/>
      <c r="H36" s="69"/>
      <c r="I36" s="69"/>
      <c r="J36" s="69"/>
      <c r="K36" s="69"/>
      <c r="L36" s="69"/>
      <c r="M36" s="69"/>
      <c r="N36" s="69"/>
    </row>
    <row r="37" spans="1:14" ht="15" customHeight="1">
      <c r="A37" s="70" t="s">
        <v>111</v>
      </c>
      <c r="C37" s="12">
        <f>SUM(C31:C36)</f>
        <v>275707</v>
      </c>
      <c r="D37" s="12"/>
      <c r="E37" s="12">
        <f>SUM(E31:E36)</f>
        <v>57251</v>
      </c>
      <c r="F37" s="12">
        <f>SUM(F31:F36)</f>
        <v>144468</v>
      </c>
      <c r="G37" s="12">
        <f>SUM(G31:G36)</f>
        <v>-5111</v>
      </c>
      <c r="H37" s="12">
        <f>SUM(H31:H36)</f>
        <v>19048</v>
      </c>
      <c r="I37" s="12"/>
      <c r="J37" s="12">
        <f>SUM(J31:J36)</f>
        <v>187058</v>
      </c>
      <c r="K37" s="12">
        <f>SUM(K31:K36)</f>
        <v>678421</v>
      </c>
      <c r="L37" s="12">
        <f>SUM(L31:L36)</f>
        <v>43883</v>
      </c>
      <c r="M37" s="12"/>
      <c r="N37" s="12">
        <f>SUM(N31:N36)</f>
        <v>722304</v>
      </c>
    </row>
    <row r="38" ht="15" customHeight="1" hidden="1">
      <c r="H38" s="2"/>
    </row>
    <row r="39" ht="15" customHeight="1" hidden="1">
      <c r="H39" s="2"/>
    </row>
    <row r="40" ht="15" customHeight="1" hidden="1">
      <c r="H40" s="2"/>
    </row>
    <row r="41" ht="15" customHeight="1">
      <c r="H41" s="2"/>
    </row>
    <row r="42" ht="15" customHeight="1">
      <c r="H42" s="2"/>
    </row>
    <row r="43" ht="15" customHeight="1">
      <c r="H43" s="2"/>
    </row>
    <row r="48" spans="1:15" ht="12.75">
      <c r="A48" s="183"/>
      <c r="B48" s="183"/>
      <c r="C48" s="183"/>
      <c r="D48" s="183"/>
      <c r="E48" s="183"/>
      <c r="F48" s="183"/>
      <c r="G48" s="183"/>
      <c r="H48" s="183"/>
      <c r="I48" s="183"/>
      <c r="J48" s="183"/>
      <c r="K48" s="183"/>
      <c r="L48" s="183"/>
      <c r="M48" s="183"/>
      <c r="N48" s="183"/>
      <c r="O48" s="80"/>
    </row>
    <row r="50" spans="1:15" s="6" customFormat="1" ht="12.75" hidden="1">
      <c r="A50" s="178"/>
      <c r="C50" s="6">
        <f>C37-'Balance Sheet'!C38</f>
        <v>0</v>
      </c>
      <c r="D50" s="85"/>
      <c r="E50" s="6">
        <f>E37-'Balance Sheet'!C39</f>
        <v>0</v>
      </c>
      <c r="F50" s="6">
        <f>F37-'Balance Sheet'!C40</f>
        <v>0</v>
      </c>
      <c r="G50" s="6">
        <f>G37-'Balance Sheet'!C41</f>
        <v>0</v>
      </c>
      <c r="H50" s="85">
        <f>H37-'Balance Sheet'!C42</f>
        <v>0</v>
      </c>
      <c r="I50" s="85"/>
      <c r="J50" s="6">
        <f>J37-'Balance Sheet'!C43</f>
        <v>0</v>
      </c>
      <c r="K50" s="6">
        <f>K37-'Balance Sheet'!C44</f>
        <v>0</v>
      </c>
      <c r="L50" s="6">
        <f>L37-'Balance Sheet'!C46</f>
        <v>0</v>
      </c>
      <c r="M50" s="85"/>
      <c r="N50" s="177">
        <f>N37-'Balance Sheet'!C47</f>
        <v>0</v>
      </c>
      <c r="O50" s="177"/>
    </row>
  </sheetData>
  <sheetProtection/>
  <mergeCells count="7">
    <mergeCell ref="A1:N1"/>
    <mergeCell ref="E9:H9"/>
    <mergeCell ref="A48:N48"/>
    <mergeCell ref="C8:K8"/>
    <mergeCell ref="A3:H3"/>
    <mergeCell ref="A4:G4"/>
    <mergeCell ref="A5:F5"/>
  </mergeCells>
  <printOptions horizontalCentered="1"/>
  <pageMargins left="0.5" right="0.5" top="0.25" bottom="0.25" header="0.5" footer="0.5"/>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6:F39"/>
  <sheetViews>
    <sheetView showGridLines="0" view="pageBreakPreview" zoomScaleNormal="80" zoomScaleSheetLayoutView="100" zoomScalePageLayoutView="0" workbookViewId="0" topLeftCell="A1">
      <selection activeCell="C20" sqref="C20"/>
    </sheetView>
  </sheetViews>
  <sheetFormatPr defaultColWidth="8.88671875" defaultRowHeight="15.75"/>
  <cols>
    <col min="1" max="1" width="40.3359375" style="96" customWidth="1"/>
    <col min="2" max="2" width="8.99609375" style="143" customWidth="1"/>
    <col min="3" max="3" width="10.77734375" style="96" customWidth="1"/>
    <col min="4" max="4" width="3.10546875" style="146" customWidth="1"/>
    <col min="5" max="5" width="10.77734375" style="96" customWidth="1"/>
    <col min="6" max="16384" width="8.88671875" style="96" customWidth="1"/>
  </cols>
  <sheetData>
    <row r="5" ht="30" customHeight="1"/>
    <row r="6" spans="1:5" ht="15.75">
      <c r="A6" s="180" t="s">
        <v>12</v>
      </c>
      <c r="B6" s="180"/>
      <c r="C6" s="180"/>
      <c r="D6" s="180"/>
      <c r="E6" s="180"/>
    </row>
    <row r="7" spans="1:5" ht="15.75">
      <c r="A7" s="48"/>
      <c r="B7" s="48"/>
      <c r="C7" s="48"/>
      <c r="D7" s="48"/>
      <c r="E7" s="48"/>
    </row>
    <row r="8" spans="1:5" ht="15">
      <c r="A8" s="31"/>
      <c r="B8" s="72"/>
      <c r="C8" s="152"/>
      <c r="D8" s="153"/>
      <c r="E8" s="153"/>
    </row>
    <row r="9" spans="1:5" ht="15.75">
      <c r="A9" s="186" t="s">
        <v>49</v>
      </c>
      <c r="B9" s="186"/>
      <c r="C9" s="186"/>
      <c r="D9" s="186"/>
      <c r="E9" s="186"/>
    </row>
    <row r="10" spans="1:5" ht="15.75">
      <c r="A10" s="46" t="str">
        <f>'income statements'!A7</f>
        <v>For the Twelve-Months Period Ended 31 December 2007</v>
      </c>
      <c r="B10" s="73"/>
      <c r="C10" s="31"/>
      <c r="D10" s="31"/>
      <c r="E10" s="31"/>
    </row>
    <row r="11" spans="1:6" ht="12.75">
      <c r="A11" s="145" t="s">
        <v>35</v>
      </c>
      <c r="B11" s="145"/>
      <c r="C11" s="145"/>
      <c r="D11" s="145"/>
      <c r="E11" s="145"/>
      <c r="F11" s="145"/>
    </row>
    <row r="12" spans="3:5" ht="12.75">
      <c r="C12" s="179" t="s">
        <v>112</v>
      </c>
      <c r="D12" s="179"/>
      <c r="E12" s="179"/>
    </row>
    <row r="13" spans="3:5" ht="5.25" customHeight="1">
      <c r="C13" s="4"/>
      <c r="D13" s="117"/>
      <c r="E13" s="4"/>
    </row>
    <row r="14" spans="3:5" ht="12.75">
      <c r="C14" s="137">
        <f>'Balance Sheet'!C8</f>
        <v>39447</v>
      </c>
      <c r="D14" s="92"/>
      <c r="E14" s="91">
        <f>'Balance Sheet'!E8</f>
        <v>39082</v>
      </c>
    </row>
    <row r="15" spans="3:5" ht="12.75">
      <c r="C15" s="136" t="s">
        <v>36</v>
      </c>
      <c r="D15" s="88"/>
      <c r="E15" s="87" t="s">
        <v>78</v>
      </c>
    </row>
    <row r="16" spans="2:5" ht="12.75">
      <c r="B16" s="4"/>
      <c r="C16" s="136" t="s">
        <v>20</v>
      </c>
      <c r="D16" s="88"/>
      <c r="E16" s="89" t="s">
        <v>20</v>
      </c>
    </row>
    <row r="17" spans="1:5" ht="12.75">
      <c r="A17" s="1"/>
      <c r="B17" s="4"/>
      <c r="C17" s="154"/>
      <c r="D17" s="155"/>
      <c r="E17" s="111"/>
    </row>
    <row r="18" spans="1:5" ht="12.75">
      <c r="A18" s="96" t="s">
        <v>119</v>
      </c>
      <c r="C18" s="156">
        <v>30251</v>
      </c>
      <c r="D18" s="157"/>
      <c r="E18" s="158">
        <v>-18024</v>
      </c>
    </row>
    <row r="19" spans="3:5" ht="12.75">
      <c r="C19" s="157"/>
      <c r="D19" s="157"/>
      <c r="E19" s="159"/>
    </row>
    <row r="20" spans="1:5" ht="12.75">
      <c r="A20" s="96" t="s">
        <v>126</v>
      </c>
      <c r="C20" s="156">
        <v>420545</v>
      </c>
      <c r="D20" s="157"/>
      <c r="E20" s="158">
        <v>-7231</v>
      </c>
    </row>
    <row r="21" spans="3:5" ht="12.75">
      <c r="C21" s="157"/>
      <c r="D21" s="157"/>
      <c r="E21" s="159"/>
    </row>
    <row r="22" spans="1:5" ht="12.75">
      <c r="A22" s="96" t="s">
        <v>120</v>
      </c>
      <c r="C22" s="160">
        <v>-440074</v>
      </c>
      <c r="D22" s="157"/>
      <c r="E22" s="161">
        <v>27579</v>
      </c>
    </row>
    <row r="23" spans="3:5" ht="12.75">
      <c r="C23" s="162"/>
      <c r="D23" s="157"/>
      <c r="E23" s="163"/>
    </row>
    <row r="24" spans="1:5" ht="12.75">
      <c r="A24" s="96" t="s">
        <v>121</v>
      </c>
      <c r="C24" s="162">
        <f>SUM(C18:C22)</f>
        <v>10722</v>
      </c>
      <c r="D24" s="157"/>
      <c r="E24" s="163">
        <f>SUM(E18:E22)</f>
        <v>2324</v>
      </c>
    </row>
    <row r="25" spans="3:5" ht="12.75">
      <c r="C25" s="162"/>
      <c r="D25" s="157"/>
      <c r="E25" s="163"/>
    </row>
    <row r="26" spans="1:5" ht="12.75">
      <c r="A26" s="96" t="s">
        <v>122</v>
      </c>
      <c r="C26" s="157">
        <v>156</v>
      </c>
      <c r="D26" s="157"/>
      <c r="E26" s="159">
        <v>-7638</v>
      </c>
    </row>
    <row r="27" spans="3:5" ht="12.75">
      <c r="C27" s="162"/>
      <c r="D27" s="157"/>
      <c r="E27" s="163"/>
    </row>
    <row r="28" spans="1:5" ht="12.75">
      <c r="A28" s="96" t="s">
        <v>123</v>
      </c>
      <c r="C28" s="164">
        <v>35154</v>
      </c>
      <c r="D28" s="157"/>
      <c r="E28" s="163">
        <v>40468</v>
      </c>
    </row>
    <row r="29" spans="3:5" ht="12.75">
      <c r="C29" s="165"/>
      <c r="D29" s="157"/>
      <c r="E29" s="166"/>
    </row>
    <row r="30" spans="1:5" ht="12.75">
      <c r="A30" s="96" t="s">
        <v>124</v>
      </c>
      <c r="C30" s="167">
        <f>SUM(C24:C29)</f>
        <v>46032</v>
      </c>
      <c r="D30" s="157"/>
      <c r="E30" s="161">
        <f>SUM(E24:E29)</f>
        <v>35154</v>
      </c>
    </row>
    <row r="31" spans="3:5" ht="12.75">
      <c r="C31" s="168"/>
      <c r="D31" s="169"/>
      <c r="E31" s="170"/>
    </row>
    <row r="32" spans="3:5" ht="12.75">
      <c r="C32" s="168"/>
      <c r="D32" s="169"/>
      <c r="E32" s="170"/>
    </row>
    <row r="33" spans="1:5" ht="12.75">
      <c r="A33" s="1" t="s">
        <v>125</v>
      </c>
      <c r="B33" s="4"/>
      <c r="C33" s="162"/>
      <c r="D33" s="157"/>
      <c r="E33" s="163"/>
    </row>
    <row r="34" spans="1:5" ht="12.75">
      <c r="A34" s="96" t="s">
        <v>39</v>
      </c>
      <c r="C34" s="162">
        <v>49689</v>
      </c>
      <c r="D34" s="157"/>
      <c r="E34" s="163">
        <v>40924</v>
      </c>
    </row>
    <row r="35" spans="1:5" ht="12.75">
      <c r="A35" s="96" t="s">
        <v>21</v>
      </c>
      <c r="C35" s="165">
        <v>-3657</v>
      </c>
      <c r="D35" s="157"/>
      <c r="E35" s="166">
        <v>-5770</v>
      </c>
    </row>
    <row r="36" spans="3:5" ht="22.5" customHeight="1" thickBot="1">
      <c r="C36" s="171">
        <f>SUM(C34:C35)</f>
        <v>46032</v>
      </c>
      <c r="D36" s="157"/>
      <c r="E36" s="172">
        <f>SUM(E34:E35)</f>
        <v>35154</v>
      </c>
    </row>
    <row r="37" spans="1:5" ht="13.5" thickTop="1">
      <c r="A37" s="145"/>
      <c r="B37" s="173"/>
      <c r="C37" s="174"/>
      <c r="D37" s="175"/>
      <c r="E37" s="176"/>
    </row>
    <row r="38" spans="3:4" ht="12.75">
      <c r="C38" s="154"/>
      <c r="D38" s="155"/>
    </row>
    <row r="39" spans="3:4" ht="12.75">
      <c r="C39" s="154"/>
      <c r="D39" s="155"/>
    </row>
    <row r="42" ht="12.75" hidden="1"/>
    <row r="43" ht="12.75" hidden="1"/>
    <row r="49" ht="12.75" hidden="1"/>
    <row r="50" ht="12.75" hidden="1"/>
    <row r="51" ht="12.75" hidden="1"/>
    <row r="52" ht="12.75" hidden="1"/>
    <row r="53" ht="12.75" hidden="1"/>
    <row r="54" ht="12.75" hidden="1"/>
  </sheetData>
  <sheetProtection/>
  <mergeCells count="3">
    <mergeCell ref="A6:E6"/>
    <mergeCell ref="A9:E9"/>
    <mergeCell ref="C12:E12"/>
  </mergeCells>
  <printOptions/>
  <pageMargins left="0.5" right="0.25" top="0.5" bottom="0.5" header="0.5" footer="0.5"/>
  <pageSetup horizontalDpi="600" verticalDpi="600" orientation="portrait" paperSize="9" r:id="rId2"/>
  <rowBreaks count="1" manualBreakCount="1">
    <brk id="62"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 Tian Choo</dc:creator>
  <cp:keywords/>
  <dc:description/>
  <cp:lastModifiedBy> </cp:lastModifiedBy>
  <cp:lastPrinted>2008-02-29T04:19:20Z</cp:lastPrinted>
  <dcterms:created xsi:type="dcterms:W3CDTF">2004-07-23T02:04:15Z</dcterms:created>
  <dcterms:modified xsi:type="dcterms:W3CDTF">2008-02-29T08:28:19Z</dcterms:modified>
  <cp:category/>
  <cp:version/>
  <cp:contentType/>
  <cp:contentStatus/>
</cp:coreProperties>
</file>